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1150\4993-01 Jersey Village\XLS\TOD\"/>
    </mc:Choice>
  </mc:AlternateContent>
  <bookViews>
    <workbookView xWindow="0" yWindow="0" windowWidth="28800" windowHeight="11745" activeTab="1"/>
  </bookViews>
  <sheets>
    <sheet name="Land Use" sheetId="2" r:id="rId1"/>
    <sheet name="Alt 4 Qp" sheetId="7" r:id="rId2"/>
    <sheet name="Alt 4 Qi (10-yr)" sheetId="12" r:id="rId3"/>
    <sheet name="Alt 4 Qi (100-yr)" sheetId="13" r:id="rId4"/>
  </sheets>
  <definedNames>
    <definedName name="_xlnm.Print_Area" localSheetId="1">'Alt 4 Qp'!$A$1:$N$7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2" l="1"/>
  <c r="C22" i="2" l="1"/>
  <c r="G22" i="2"/>
  <c r="H22" i="2" l="1"/>
  <c r="C4" i="7"/>
  <c r="E16" i="2"/>
  <c r="D16" i="2" s="1"/>
  <c r="C25" i="2"/>
  <c r="C24" i="2"/>
  <c r="C23" i="2"/>
  <c r="C21" i="2"/>
  <c r="G20" i="2" l="1"/>
  <c r="H20" i="2" s="1"/>
  <c r="G19" i="2"/>
  <c r="H19" i="2" s="1"/>
  <c r="G23" i="2"/>
  <c r="H23" i="2" s="1"/>
  <c r="G21" i="2"/>
  <c r="H21" i="2" s="1"/>
  <c r="G17" i="2"/>
  <c r="G16" i="2"/>
  <c r="G18" i="2"/>
  <c r="G25" i="2"/>
  <c r="H25" i="2" s="1"/>
  <c r="G24" i="2"/>
  <c r="H24" i="2" s="1"/>
  <c r="B4" i="12"/>
  <c r="C8" i="13"/>
  <c r="C7" i="13"/>
  <c r="KE6" i="13"/>
  <c r="KE8" i="13" s="1"/>
  <c r="KD6" i="13"/>
  <c r="KD8" i="13" s="1"/>
  <c r="KC6" i="13"/>
  <c r="KC8" i="13" s="1"/>
  <c r="KB6" i="13"/>
  <c r="KB8" i="13" s="1"/>
  <c r="KA6" i="13"/>
  <c r="KA8" i="13" s="1"/>
  <c r="JZ6" i="13"/>
  <c r="JZ8" i="13" s="1"/>
  <c r="JY6" i="13"/>
  <c r="JY8" i="13" s="1"/>
  <c r="JX6" i="13"/>
  <c r="JX8" i="13" s="1"/>
  <c r="JW6" i="13"/>
  <c r="JW8" i="13" s="1"/>
  <c r="JV6" i="13"/>
  <c r="JV8" i="13" s="1"/>
  <c r="JU6" i="13"/>
  <c r="JU8" i="13" s="1"/>
  <c r="JT6" i="13"/>
  <c r="JT8" i="13" s="1"/>
  <c r="JS6" i="13"/>
  <c r="JS8" i="13" s="1"/>
  <c r="JR6" i="13"/>
  <c r="JR8" i="13" s="1"/>
  <c r="JQ6" i="13"/>
  <c r="JQ8" i="13" s="1"/>
  <c r="JP6" i="13"/>
  <c r="JP8" i="13" s="1"/>
  <c r="JO6" i="13"/>
  <c r="JO8" i="13" s="1"/>
  <c r="JN6" i="13"/>
  <c r="JN8" i="13" s="1"/>
  <c r="JM6" i="13"/>
  <c r="JM8" i="13" s="1"/>
  <c r="JL6" i="13"/>
  <c r="JL8" i="13" s="1"/>
  <c r="JK6" i="13"/>
  <c r="JK8" i="13" s="1"/>
  <c r="JJ6" i="13"/>
  <c r="JJ8" i="13" s="1"/>
  <c r="JI6" i="13"/>
  <c r="JI8" i="13" s="1"/>
  <c r="JH6" i="13"/>
  <c r="JH8" i="13" s="1"/>
  <c r="JG6" i="13"/>
  <c r="JG8" i="13" s="1"/>
  <c r="JF6" i="13"/>
  <c r="JF8" i="13" s="1"/>
  <c r="JE6" i="13"/>
  <c r="JE8" i="13" s="1"/>
  <c r="JD6" i="13"/>
  <c r="JD8" i="13" s="1"/>
  <c r="JC6" i="13"/>
  <c r="JC8" i="13" s="1"/>
  <c r="JB6" i="13"/>
  <c r="JB8" i="13" s="1"/>
  <c r="JA6" i="13"/>
  <c r="JA8" i="13" s="1"/>
  <c r="IZ6" i="13"/>
  <c r="IZ8" i="13" s="1"/>
  <c r="IY6" i="13"/>
  <c r="IY8" i="13" s="1"/>
  <c r="IX6" i="13"/>
  <c r="IX8" i="13" s="1"/>
  <c r="IW6" i="13"/>
  <c r="IW8" i="13" s="1"/>
  <c r="IV6" i="13"/>
  <c r="IV8" i="13" s="1"/>
  <c r="IU6" i="13"/>
  <c r="IU8" i="13" s="1"/>
  <c r="IT6" i="13"/>
  <c r="IT8" i="13" s="1"/>
  <c r="IS6" i="13"/>
  <c r="IS8" i="13" s="1"/>
  <c r="IR6" i="13"/>
  <c r="IR8" i="13" s="1"/>
  <c r="IQ6" i="13"/>
  <c r="IQ8" i="13" s="1"/>
  <c r="IP6" i="13"/>
  <c r="IP8" i="13" s="1"/>
  <c r="IO6" i="13"/>
  <c r="IO8" i="13" s="1"/>
  <c r="IN6" i="13"/>
  <c r="IN8" i="13" s="1"/>
  <c r="IM6" i="13"/>
  <c r="IM8" i="13" s="1"/>
  <c r="IL6" i="13"/>
  <c r="IL8" i="13" s="1"/>
  <c r="IK6" i="13"/>
  <c r="IK8" i="13" s="1"/>
  <c r="IJ6" i="13"/>
  <c r="IJ8" i="13" s="1"/>
  <c r="II6" i="13"/>
  <c r="II8" i="13" s="1"/>
  <c r="IH6" i="13"/>
  <c r="IH8" i="13" s="1"/>
  <c r="IG6" i="13"/>
  <c r="IG8" i="13" s="1"/>
  <c r="IF6" i="13"/>
  <c r="IF8" i="13" s="1"/>
  <c r="IE6" i="13"/>
  <c r="IE8" i="13" s="1"/>
  <c r="ID6" i="13"/>
  <c r="ID8" i="13" s="1"/>
  <c r="IC6" i="13"/>
  <c r="IC8" i="13" s="1"/>
  <c r="IB6" i="13"/>
  <c r="IB8" i="13" s="1"/>
  <c r="IA6" i="13"/>
  <c r="IA8" i="13" s="1"/>
  <c r="HZ6" i="13"/>
  <c r="HZ8" i="13" s="1"/>
  <c r="HY6" i="13"/>
  <c r="HY8" i="13" s="1"/>
  <c r="HX6" i="13"/>
  <c r="HX8" i="13" s="1"/>
  <c r="HW6" i="13"/>
  <c r="HW8" i="13" s="1"/>
  <c r="HV6" i="13"/>
  <c r="HV8" i="13" s="1"/>
  <c r="HU6" i="13"/>
  <c r="HU8" i="13" s="1"/>
  <c r="HT6" i="13"/>
  <c r="HT8" i="13" s="1"/>
  <c r="HS6" i="13"/>
  <c r="HS8" i="13" s="1"/>
  <c r="HR6" i="13"/>
  <c r="HR8" i="13" s="1"/>
  <c r="HQ6" i="13"/>
  <c r="HQ8" i="13" s="1"/>
  <c r="HP6" i="13"/>
  <c r="HP8" i="13" s="1"/>
  <c r="HO6" i="13"/>
  <c r="HO8" i="13" s="1"/>
  <c r="HN6" i="13"/>
  <c r="HN8" i="13" s="1"/>
  <c r="HM6" i="13"/>
  <c r="HM8" i="13" s="1"/>
  <c r="HL6" i="13"/>
  <c r="HL8" i="13" s="1"/>
  <c r="HK6" i="13"/>
  <c r="HK8" i="13" s="1"/>
  <c r="HJ6" i="13"/>
  <c r="HJ8" i="13" s="1"/>
  <c r="HI6" i="13"/>
  <c r="HI8" i="13" s="1"/>
  <c r="HH6" i="13"/>
  <c r="HH8" i="13" s="1"/>
  <c r="HG6" i="13"/>
  <c r="HG8" i="13" s="1"/>
  <c r="HF6" i="13"/>
  <c r="HF8" i="13" s="1"/>
  <c r="HE6" i="13"/>
  <c r="HE8" i="13" s="1"/>
  <c r="HD6" i="13"/>
  <c r="HD8" i="13" s="1"/>
  <c r="HC6" i="13"/>
  <c r="HC8" i="13" s="1"/>
  <c r="HB6" i="13"/>
  <c r="HB8" i="13" s="1"/>
  <c r="HA6" i="13"/>
  <c r="HA8" i="13" s="1"/>
  <c r="GZ6" i="13"/>
  <c r="GZ8" i="13" s="1"/>
  <c r="GY6" i="13"/>
  <c r="GY8" i="13" s="1"/>
  <c r="GX6" i="13"/>
  <c r="GX8" i="13" s="1"/>
  <c r="GW6" i="13"/>
  <c r="GW8" i="13" s="1"/>
  <c r="GV6" i="13"/>
  <c r="GV8" i="13" s="1"/>
  <c r="GU6" i="13"/>
  <c r="GU8" i="13" s="1"/>
  <c r="GT6" i="13"/>
  <c r="GT8" i="13" s="1"/>
  <c r="GS6" i="13"/>
  <c r="GS8" i="13" s="1"/>
  <c r="GR6" i="13"/>
  <c r="GR8" i="13" s="1"/>
  <c r="GQ6" i="13"/>
  <c r="GQ8" i="13" s="1"/>
  <c r="GP6" i="13"/>
  <c r="GP8" i="13" s="1"/>
  <c r="GO6" i="13"/>
  <c r="GO8" i="13" s="1"/>
  <c r="GN6" i="13"/>
  <c r="GN8" i="13" s="1"/>
  <c r="GM6" i="13"/>
  <c r="GM8" i="13" s="1"/>
  <c r="GL6" i="13"/>
  <c r="GL8" i="13" s="1"/>
  <c r="GK6" i="13"/>
  <c r="GK8" i="13" s="1"/>
  <c r="GJ6" i="13"/>
  <c r="GJ8" i="13" s="1"/>
  <c r="GI6" i="13"/>
  <c r="GI8" i="13" s="1"/>
  <c r="GH6" i="13"/>
  <c r="GH8" i="13" s="1"/>
  <c r="GG6" i="13"/>
  <c r="GG8" i="13" s="1"/>
  <c r="GF6" i="13"/>
  <c r="GF8" i="13" s="1"/>
  <c r="GE6" i="13"/>
  <c r="GE8" i="13" s="1"/>
  <c r="GD6" i="13"/>
  <c r="GD8" i="13" s="1"/>
  <c r="GC6" i="13"/>
  <c r="GC8" i="13" s="1"/>
  <c r="GB6" i="13"/>
  <c r="GB8" i="13" s="1"/>
  <c r="GA6" i="13"/>
  <c r="GA8" i="13" s="1"/>
  <c r="FZ6" i="13"/>
  <c r="FZ8" i="13" s="1"/>
  <c r="FY6" i="13"/>
  <c r="FY8" i="13" s="1"/>
  <c r="FX6" i="13"/>
  <c r="FX8" i="13" s="1"/>
  <c r="FW6" i="13"/>
  <c r="FW8" i="13" s="1"/>
  <c r="FV6" i="13"/>
  <c r="FV8" i="13" s="1"/>
  <c r="FU6" i="13"/>
  <c r="FU8" i="13" s="1"/>
  <c r="FT6" i="13"/>
  <c r="FT8" i="13" s="1"/>
  <c r="FS6" i="13"/>
  <c r="FS8" i="13" s="1"/>
  <c r="FR6" i="13"/>
  <c r="FR8" i="13" s="1"/>
  <c r="FQ6" i="13"/>
  <c r="FQ8" i="13" s="1"/>
  <c r="FP6" i="13"/>
  <c r="FP8" i="13" s="1"/>
  <c r="FO6" i="13"/>
  <c r="FO8" i="13" s="1"/>
  <c r="FN6" i="13"/>
  <c r="FN8" i="13" s="1"/>
  <c r="FM6" i="13"/>
  <c r="FM8" i="13" s="1"/>
  <c r="FL6" i="13"/>
  <c r="FL8" i="13" s="1"/>
  <c r="FK6" i="13"/>
  <c r="FK8" i="13" s="1"/>
  <c r="FJ6" i="13"/>
  <c r="FJ8" i="13" s="1"/>
  <c r="FI6" i="13"/>
  <c r="FI8" i="13" s="1"/>
  <c r="FH6" i="13"/>
  <c r="FH8" i="13" s="1"/>
  <c r="FG6" i="13"/>
  <c r="FG8" i="13" s="1"/>
  <c r="FF6" i="13"/>
  <c r="FF8" i="13" s="1"/>
  <c r="FE6" i="13"/>
  <c r="FE8" i="13" s="1"/>
  <c r="FD6" i="13"/>
  <c r="FD8" i="13" s="1"/>
  <c r="FC6" i="13"/>
  <c r="FC8" i="13" s="1"/>
  <c r="FB6" i="13"/>
  <c r="FB8" i="13" s="1"/>
  <c r="FA6" i="13"/>
  <c r="FA8" i="13" s="1"/>
  <c r="EZ6" i="13"/>
  <c r="EZ8" i="13" s="1"/>
  <c r="EY6" i="13"/>
  <c r="EY8" i="13" s="1"/>
  <c r="EX6" i="13"/>
  <c r="EX8" i="13" s="1"/>
  <c r="EW6" i="13"/>
  <c r="EW8" i="13" s="1"/>
  <c r="EV6" i="13"/>
  <c r="EV8" i="13" s="1"/>
  <c r="EU6" i="13"/>
  <c r="EU8" i="13" s="1"/>
  <c r="ET6" i="13"/>
  <c r="ET8" i="13" s="1"/>
  <c r="ES6" i="13"/>
  <c r="ES8" i="13" s="1"/>
  <c r="ER6" i="13"/>
  <c r="ER8" i="13" s="1"/>
  <c r="EQ6" i="13"/>
  <c r="EQ8" i="13" s="1"/>
  <c r="EP6" i="13"/>
  <c r="EP8" i="13" s="1"/>
  <c r="EO6" i="13"/>
  <c r="EO8" i="13" s="1"/>
  <c r="EN6" i="13"/>
  <c r="EN8" i="13" s="1"/>
  <c r="EM6" i="13"/>
  <c r="EM8" i="13" s="1"/>
  <c r="EL6" i="13"/>
  <c r="EL8" i="13" s="1"/>
  <c r="EK6" i="13"/>
  <c r="EK8" i="13" s="1"/>
  <c r="EJ6" i="13"/>
  <c r="EJ8" i="13" s="1"/>
  <c r="EI6" i="13"/>
  <c r="EI8" i="13" s="1"/>
  <c r="EH6" i="13"/>
  <c r="EH8" i="13" s="1"/>
  <c r="EG6" i="13"/>
  <c r="EG8" i="13" s="1"/>
  <c r="EF6" i="13"/>
  <c r="EF8" i="13" s="1"/>
  <c r="EE6" i="13"/>
  <c r="EE8" i="13" s="1"/>
  <c r="ED6" i="13"/>
  <c r="ED8" i="13" s="1"/>
  <c r="EC6" i="13"/>
  <c r="EC8" i="13" s="1"/>
  <c r="EB6" i="13"/>
  <c r="EB8" i="13" s="1"/>
  <c r="EA6" i="13"/>
  <c r="EA8" i="13" s="1"/>
  <c r="DZ6" i="13"/>
  <c r="DZ8" i="13" s="1"/>
  <c r="DY6" i="13"/>
  <c r="DY8" i="13" s="1"/>
  <c r="DX6" i="13"/>
  <c r="DX8" i="13" s="1"/>
  <c r="DW6" i="13"/>
  <c r="DW8" i="13" s="1"/>
  <c r="DV6" i="13"/>
  <c r="DV8" i="13" s="1"/>
  <c r="DU6" i="13"/>
  <c r="DU8" i="13" s="1"/>
  <c r="DT6" i="13"/>
  <c r="DT8" i="13" s="1"/>
  <c r="DS6" i="13"/>
  <c r="DS8" i="13" s="1"/>
  <c r="DR6" i="13"/>
  <c r="DR8" i="13" s="1"/>
  <c r="DQ6" i="13"/>
  <c r="DQ8" i="13" s="1"/>
  <c r="DP6" i="13"/>
  <c r="DP8" i="13" s="1"/>
  <c r="DO6" i="13"/>
  <c r="DO8" i="13" s="1"/>
  <c r="DN6" i="13"/>
  <c r="DN8" i="13" s="1"/>
  <c r="DM6" i="13"/>
  <c r="DM8" i="13" s="1"/>
  <c r="DL6" i="13"/>
  <c r="DL8" i="13" s="1"/>
  <c r="DK6" i="13"/>
  <c r="DK8" i="13" s="1"/>
  <c r="DJ6" i="13"/>
  <c r="DJ8" i="13" s="1"/>
  <c r="DI6" i="13"/>
  <c r="DI8" i="13" s="1"/>
  <c r="DH6" i="13"/>
  <c r="DH8" i="13" s="1"/>
  <c r="DG6" i="13"/>
  <c r="DG8" i="13" s="1"/>
  <c r="DF6" i="13"/>
  <c r="DF8" i="13" s="1"/>
  <c r="DE6" i="13"/>
  <c r="DE8" i="13" s="1"/>
  <c r="DD6" i="13"/>
  <c r="DD8" i="13" s="1"/>
  <c r="DC6" i="13"/>
  <c r="DC8" i="13" s="1"/>
  <c r="DB6" i="13"/>
  <c r="DB8" i="13" s="1"/>
  <c r="DA6" i="13"/>
  <c r="DA8" i="13" s="1"/>
  <c r="CZ6" i="13"/>
  <c r="CZ8" i="13" s="1"/>
  <c r="CY6" i="13"/>
  <c r="CY8" i="13" s="1"/>
  <c r="CX6" i="13"/>
  <c r="CX8" i="13" s="1"/>
  <c r="CW6" i="13"/>
  <c r="CW8" i="13" s="1"/>
  <c r="CV6" i="13"/>
  <c r="CV8" i="13" s="1"/>
  <c r="CU6" i="13"/>
  <c r="CU8" i="13" s="1"/>
  <c r="CT6" i="13"/>
  <c r="CT8" i="13" s="1"/>
  <c r="CS6" i="13"/>
  <c r="CS8" i="13" s="1"/>
  <c r="CR6" i="13"/>
  <c r="CR8" i="13" s="1"/>
  <c r="CQ6" i="13"/>
  <c r="CQ8" i="13" s="1"/>
  <c r="CP6" i="13"/>
  <c r="CP8" i="13" s="1"/>
  <c r="CO6" i="13"/>
  <c r="CO8" i="13" s="1"/>
  <c r="CN6" i="13"/>
  <c r="CN8" i="13" s="1"/>
  <c r="CM6" i="13"/>
  <c r="CM8" i="13" s="1"/>
  <c r="CL6" i="13"/>
  <c r="CL8" i="13" s="1"/>
  <c r="CK6" i="13"/>
  <c r="CK8" i="13" s="1"/>
  <c r="CJ6" i="13"/>
  <c r="CJ8" i="13" s="1"/>
  <c r="CI6" i="13"/>
  <c r="CI8" i="13" s="1"/>
  <c r="CH6" i="13"/>
  <c r="CH8" i="13" s="1"/>
  <c r="CG6" i="13"/>
  <c r="CG8" i="13" s="1"/>
  <c r="CF6" i="13"/>
  <c r="CF8" i="13" s="1"/>
  <c r="CE6" i="13"/>
  <c r="CE8" i="13" s="1"/>
  <c r="CD6" i="13"/>
  <c r="CD8" i="13" s="1"/>
  <c r="CC6" i="13"/>
  <c r="CC8" i="13" s="1"/>
  <c r="CB6" i="13"/>
  <c r="CB8" i="13" s="1"/>
  <c r="CA6" i="13"/>
  <c r="CA8" i="13" s="1"/>
  <c r="BZ6" i="13"/>
  <c r="BZ8" i="13" s="1"/>
  <c r="BY6" i="13"/>
  <c r="BY8" i="13" s="1"/>
  <c r="BX6" i="13"/>
  <c r="BX8" i="13" s="1"/>
  <c r="BW6" i="13"/>
  <c r="BW8" i="13" s="1"/>
  <c r="BV6" i="13"/>
  <c r="BV8" i="13" s="1"/>
  <c r="BU6" i="13"/>
  <c r="BU8" i="13" s="1"/>
  <c r="BT6" i="13"/>
  <c r="BT8" i="13" s="1"/>
  <c r="BS6" i="13"/>
  <c r="BS8" i="13" s="1"/>
  <c r="BR6" i="13"/>
  <c r="BR8" i="13" s="1"/>
  <c r="BQ6" i="13"/>
  <c r="BQ8" i="13" s="1"/>
  <c r="BP6" i="13"/>
  <c r="BP8" i="13" s="1"/>
  <c r="BO6" i="13"/>
  <c r="BO8" i="13" s="1"/>
  <c r="BN6" i="13"/>
  <c r="BN8" i="13" s="1"/>
  <c r="BM6" i="13"/>
  <c r="BM8" i="13" s="1"/>
  <c r="BL6" i="13"/>
  <c r="BL8" i="13" s="1"/>
  <c r="BK6" i="13"/>
  <c r="BK8" i="13" s="1"/>
  <c r="BJ6" i="13"/>
  <c r="BJ8" i="13" s="1"/>
  <c r="BI6" i="13"/>
  <c r="BI8" i="13" s="1"/>
  <c r="BH6" i="13"/>
  <c r="BH8" i="13" s="1"/>
  <c r="BG6" i="13"/>
  <c r="BG8" i="13" s="1"/>
  <c r="BF6" i="13"/>
  <c r="BF8" i="13" s="1"/>
  <c r="BE6" i="13"/>
  <c r="BE8" i="13" s="1"/>
  <c r="BD6" i="13"/>
  <c r="BD8" i="13" s="1"/>
  <c r="BC6" i="13"/>
  <c r="BC8" i="13" s="1"/>
  <c r="BB6" i="13"/>
  <c r="BB8" i="13" s="1"/>
  <c r="BA6" i="13"/>
  <c r="BA8" i="13" s="1"/>
  <c r="AZ6" i="13"/>
  <c r="AZ8" i="13" s="1"/>
  <c r="AY6" i="13"/>
  <c r="AY8" i="13" s="1"/>
  <c r="AX6" i="13"/>
  <c r="AX8" i="13" s="1"/>
  <c r="AW6" i="13"/>
  <c r="AW8" i="13" s="1"/>
  <c r="AV6" i="13"/>
  <c r="AV8" i="13" s="1"/>
  <c r="AU6" i="13"/>
  <c r="AU8" i="13" s="1"/>
  <c r="AT6" i="13"/>
  <c r="AT8" i="13" s="1"/>
  <c r="AS6" i="13"/>
  <c r="AS8" i="13" s="1"/>
  <c r="AR6" i="13"/>
  <c r="AR8" i="13" s="1"/>
  <c r="AQ6" i="13"/>
  <c r="AQ8" i="13" s="1"/>
  <c r="AP6" i="13"/>
  <c r="AP8" i="13" s="1"/>
  <c r="AO6" i="13"/>
  <c r="AO8" i="13" s="1"/>
  <c r="AN6" i="13"/>
  <c r="AN8" i="13" s="1"/>
  <c r="AM6" i="13"/>
  <c r="AM8" i="13" s="1"/>
  <c r="AL6" i="13"/>
  <c r="AL8" i="13" s="1"/>
  <c r="AK6" i="13"/>
  <c r="AK8" i="13" s="1"/>
  <c r="AJ6" i="13"/>
  <c r="AJ8" i="13" s="1"/>
  <c r="AI6" i="13"/>
  <c r="AI8" i="13" s="1"/>
  <c r="AH6" i="13"/>
  <c r="AH8" i="13" s="1"/>
  <c r="AG6" i="13"/>
  <c r="AG8" i="13" s="1"/>
  <c r="AF6" i="13"/>
  <c r="AF8" i="13" s="1"/>
  <c r="AE6" i="13"/>
  <c r="AE8" i="13" s="1"/>
  <c r="AD6" i="13"/>
  <c r="AD8" i="13" s="1"/>
  <c r="AC6" i="13"/>
  <c r="AC8" i="13" s="1"/>
  <c r="AB6" i="13"/>
  <c r="AB8" i="13" s="1"/>
  <c r="AA6" i="13"/>
  <c r="AA8" i="13" s="1"/>
  <c r="Z6" i="13"/>
  <c r="Z8" i="13" s="1"/>
  <c r="Y6" i="13"/>
  <c r="Y8" i="13" s="1"/>
  <c r="X6" i="13"/>
  <c r="X8" i="13" s="1"/>
  <c r="W6" i="13"/>
  <c r="W8" i="13" s="1"/>
  <c r="V6" i="13"/>
  <c r="V8" i="13" s="1"/>
  <c r="U6" i="13"/>
  <c r="U8" i="13" s="1"/>
  <c r="T6" i="13"/>
  <c r="T8" i="13" s="1"/>
  <c r="S6" i="13"/>
  <c r="S8" i="13" s="1"/>
  <c r="R6" i="13"/>
  <c r="R8" i="13" s="1"/>
  <c r="Q6" i="13"/>
  <c r="Q8" i="13" s="1"/>
  <c r="P6" i="13"/>
  <c r="P8" i="13" s="1"/>
  <c r="O6" i="13"/>
  <c r="O8" i="13" s="1"/>
  <c r="N6" i="13"/>
  <c r="N8" i="13" s="1"/>
  <c r="M6" i="13"/>
  <c r="M8" i="13" s="1"/>
  <c r="L6" i="13"/>
  <c r="L8" i="13" s="1"/>
  <c r="K6" i="13"/>
  <c r="K8" i="13" s="1"/>
  <c r="J6" i="13"/>
  <c r="J8" i="13" s="1"/>
  <c r="I6" i="13"/>
  <c r="I8" i="13" s="1"/>
  <c r="H6" i="13"/>
  <c r="H8" i="13" s="1"/>
  <c r="G6" i="13"/>
  <c r="G8" i="13" s="1"/>
  <c r="F6" i="13"/>
  <c r="F8" i="13" s="1"/>
  <c r="E6" i="13"/>
  <c r="E8" i="13" s="1"/>
  <c r="D6" i="13"/>
  <c r="D8" i="13" s="1"/>
  <c r="A4" i="13"/>
  <c r="B9" i="13" s="1"/>
  <c r="GL8" i="12"/>
  <c r="DM8" i="12"/>
  <c r="BN8" i="12"/>
  <c r="C8" i="12"/>
  <c r="C7" i="12"/>
  <c r="KE6" i="12"/>
  <c r="KE8" i="12" s="1"/>
  <c r="KD6" i="12"/>
  <c r="KD8" i="12" s="1"/>
  <c r="KC6" i="12"/>
  <c r="KC8" i="12" s="1"/>
  <c r="KB6" i="12"/>
  <c r="KB8" i="12" s="1"/>
  <c r="KA6" i="12"/>
  <c r="KA8" i="12" s="1"/>
  <c r="JZ6" i="12"/>
  <c r="JZ8" i="12" s="1"/>
  <c r="JY6" i="12"/>
  <c r="JY8" i="12" s="1"/>
  <c r="JX6" i="12"/>
  <c r="JX8" i="12" s="1"/>
  <c r="JW6" i="12"/>
  <c r="JW8" i="12" s="1"/>
  <c r="JV6" i="12"/>
  <c r="JV8" i="12" s="1"/>
  <c r="JU6" i="12"/>
  <c r="JU8" i="12" s="1"/>
  <c r="JT6" i="12"/>
  <c r="JT8" i="12" s="1"/>
  <c r="JS6" i="12"/>
  <c r="JS8" i="12" s="1"/>
  <c r="JR6" i="12"/>
  <c r="JR8" i="12" s="1"/>
  <c r="JQ6" i="12"/>
  <c r="JQ8" i="12" s="1"/>
  <c r="JP6" i="12"/>
  <c r="JP8" i="12" s="1"/>
  <c r="JO6" i="12"/>
  <c r="JO8" i="12" s="1"/>
  <c r="JN6" i="12"/>
  <c r="JN8" i="12" s="1"/>
  <c r="JM6" i="12"/>
  <c r="JM8" i="12" s="1"/>
  <c r="JL6" i="12"/>
  <c r="JL8" i="12" s="1"/>
  <c r="JK6" i="12"/>
  <c r="JK8" i="12" s="1"/>
  <c r="JJ6" i="12"/>
  <c r="JJ8" i="12" s="1"/>
  <c r="JI6" i="12"/>
  <c r="JI8" i="12" s="1"/>
  <c r="JH6" i="12"/>
  <c r="JH8" i="12" s="1"/>
  <c r="JG6" i="12"/>
  <c r="JG8" i="12" s="1"/>
  <c r="JF6" i="12"/>
  <c r="JF8" i="12" s="1"/>
  <c r="JE6" i="12"/>
  <c r="JE8" i="12" s="1"/>
  <c r="JD6" i="12"/>
  <c r="JD8" i="12" s="1"/>
  <c r="JC6" i="12"/>
  <c r="JC8" i="12" s="1"/>
  <c r="JB6" i="12"/>
  <c r="JB8" i="12" s="1"/>
  <c r="JA6" i="12"/>
  <c r="JA8" i="12" s="1"/>
  <c r="IZ6" i="12"/>
  <c r="IZ8" i="12" s="1"/>
  <c r="IY6" i="12"/>
  <c r="IY8" i="12" s="1"/>
  <c r="IX6" i="12"/>
  <c r="IX8" i="12" s="1"/>
  <c r="IW6" i="12"/>
  <c r="IW8" i="12" s="1"/>
  <c r="IV6" i="12"/>
  <c r="IV8" i="12" s="1"/>
  <c r="IU6" i="12"/>
  <c r="IU8" i="12" s="1"/>
  <c r="IT6" i="12"/>
  <c r="IT8" i="12" s="1"/>
  <c r="IS6" i="12"/>
  <c r="IS8" i="12" s="1"/>
  <c r="IR6" i="12"/>
  <c r="IR8" i="12" s="1"/>
  <c r="IQ6" i="12"/>
  <c r="IQ8" i="12" s="1"/>
  <c r="IP6" i="12"/>
  <c r="IP8" i="12" s="1"/>
  <c r="IO6" i="12"/>
  <c r="IO8" i="12" s="1"/>
  <c r="IN6" i="12"/>
  <c r="IN8" i="12" s="1"/>
  <c r="IM6" i="12"/>
  <c r="IM8" i="12" s="1"/>
  <c r="IL6" i="12"/>
  <c r="IL8" i="12" s="1"/>
  <c r="IK6" i="12"/>
  <c r="IK8" i="12" s="1"/>
  <c r="IJ6" i="12"/>
  <c r="IJ8" i="12" s="1"/>
  <c r="II6" i="12"/>
  <c r="II8" i="12" s="1"/>
  <c r="IH6" i="12"/>
  <c r="IH8" i="12" s="1"/>
  <c r="IG6" i="12"/>
  <c r="IG8" i="12" s="1"/>
  <c r="IF6" i="12"/>
  <c r="IF8" i="12" s="1"/>
  <c r="IE6" i="12"/>
  <c r="IE8" i="12" s="1"/>
  <c r="ID6" i="12"/>
  <c r="ID8" i="12" s="1"/>
  <c r="IC6" i="12"/>
  <c r="IC8" i="12" s="1"/>
  <c r="IB6" i="12"/>
  <c r="IB8" i="12" s="1"/>
  <c r="IA6" i="12"/>
  <c r="IA8" i="12" s="1"/>
  <c r="HZ6" i="12"/>
  <c r="HZ8" i="12" s="1"/>
  <c r="HY6" i="12"/>
  <c r="HY8" i="12" s="1"/>
  <c r="HX6" i="12"/>
  <c r="HX8" i="12" s="1"/>
  <c r="HW6" i="12"/>
  <c r="HW8" i="12" s="1"/>
  <c r="HV6" i="12"/>
  <c r="HV8" i="12" s="1"/>
  <c r="HU6" i="12"/>
  <c r="HU8" i="12" s="1"/>
  <c r="HT6" i="12"/>
  <c r="HT8" i="12" s="1"/>
  <c r="HS6" i="12"/>
  <c r="HS8" i="12" s="1"/>
  <c r="HR6" i="12"/>
  <c r="HR8" i="12" s="1"/>
  <c r="HQ6" i="12"/>
  <c r="HQ8" i="12" s="1"/>
  <c r="HP6" i="12"/>
  <c r="HP8" i="12" s="1"/>
  <c r="HO6" i="12"/>
  <c r="HO8" i="12" s="1"/>
  <c r="HN6" i="12"/>
  <c r="HN8" i="12" s="1"/>
  <c r="HM6" i="12"/>
  <c r="HM8" i="12" s="1"/>
  <c r="HL6" i="12"/>
  <c r="HL8" i="12" s="1"/>
  <c r="HK6" i="12"/>
  <c r="HK8" i="12" s="1"/>
  <c r="HJ6" i="12"/>
  <c r="HJ8" i="12" s="1"/>
  <c r="HI6" i="12"/>
  <c r="HI8" i="12" s="1"/>
  <c r="HH6" i="12"/>
  <c r="HH8" i="12" s="1"/>
  <c r="HG6" i="12"/>
  <c r="HG8" i="12" s="1"/>
  <c r="HF6" i="12"/>
  <c r="HF8" i="12" s="1"/>
  <c r="HE6" i="12"/>
  <c r="HE8" i="12" s="1"/>
  <c r="HD6" i="12"/>
  <c r="HD8" i="12" s="1"/>
  <c r="HC6" i="12"/>
  <c r="HC8" i="12" s="1"/>
  <c r="HB6" i="12"/>
  <c r="HB8" i="12" s="1"/>
  <c r="HA6" i="12"/>
  <c r="HA8" i="12" s="1"/>
  <c r="GZ6" i="12"/>
  <c r="GZ8" i="12" s="1"/>
  <c r="GY6" i="12"/>
  <c r="GY8" i="12" s="1"/>
  <c r="GX6" i="12"/>
  <c r="GX8" i="12" s="1"/>
  <c r="GW6" i="12"/>
  <c r="GW8" i="12" s="1"/>
  <c r="GV6" i="12"/>
  <c r="GV8" i="12" s="1"/>
  <c r="GU6" i="12"/>
  <c r="GU8" i="12" s="1"/>
  <c r="GT6" i="12"/>
  <c r="GT8" i="12" s="1"/>
  <c r="GS6" i="12"/>
  <c r="GS8" i="12" s="1"/>
  <c r="GR6" i="12"/>
  <c r="GR8" i="12" s="1"/>
  <c r="GQ6" i="12"/>
  <c r="GQ8" i="12" s="1"/>
  <c r="GP6" i="12"/>
  <c r="GP8" i="12" s="1"/>
  <c r="GO6" i="12"/>
  <c r="GO8" i="12" s="1"/>
  <c r="GN6" i="12"/>
  <c r="GN8" i="12" s="1"/>
  <c r="GM6" i="12"/>
  <c r="GM8" i="12" s="1"/>
  <c r="GL6" i="12"/>
  <c r="GK6" i="12"/>
  <c r="GK8" i="12" s="1"/>
  <c r="GJ6" i="12"/>
  <c r="GJ8" i="12" s="1"/>
  <c r="GI6" i="12"/>
  <c r="GI8" i="12" s="1"/>
  <c r="GH6" i="12"/>
  <c r="GH8" i="12" s="1"/>
  <c r="GG6" i="12"/>
  <c r="GG8" i="12" s="1"/>
  <c r="GF6" i="12"/>
  <c r="GF8" i="12" s="1"/>
  <c r="GE6" i="12"/>
  <c r="GE8" i="12" s="1"/>
  <c r="GD6" i="12"/>
  <c r="GD8" i="12" s="1"/>
  <c r="GC6" i="12"/>
  <c r="GC8" i="12" s="1"/>
  <c r="GB6" i="12"/>
  <c r="GB8" i="12" s="1"/>
  <c r="GA6" i="12"/>
  <c r="GA8" i="12" s="1"/>
  <c r="FZ6" i="12"/>
  <c r="FZ8" i="12" s="1"/>
  <c r="FY6" i="12"/>
  <c r="FY8" i="12" s="1"/>
  <c r="FX6" i="12"/>
  <c r="FX8" i="12" s="1"/>
  <c r="FW6" i="12"/>
  <c r="FW8" i="12" s="1"/>
  <c r="FV6" i="12"/>
  <c r="FV8" i="12" s="1"/>
  <c r="FU6" i="12"/>
  <c r="FU8" i="12" s="1"/>
  <c r="FT6" i="12"/>
  <c r="FT8" i="12" s="1"/>
  <c r="FS6" i="12"/>
  <c r="FS8" i="12" s="1"/>
  <c r="FR6" i="12"/>
  <c r="FR8" i="12" s="1"/>
  <c r="FQ6" i="12"/>
  <c r="FQ8" i="12" s="1"/>
  <c r="FP6" i="12"/>
  <c r="FP8" i="12" s="1"/>
  <c r="FO6" i="12"/>
  <c r="FO8" i="12" s="1"/>
  <c r="FN6" i="12"/>
  <c r="FN8" i="12" s="1"/>
  <c r="FM6" i="12"/>
  <c r="FM8" i="12" s="1"/>
  <c r="FL6" i="12"/>
  <c r="FL8" i="12" s="1"/>
  <c r="FK6" i="12"/>
  <c r="FK8" i="12" s="1"/>
  <c r="FJ6" i="12"/>
  <c r="FJ8" i="12" s="1"/>
  <c r="FI6" i="12"/>
  <c r="FI8" i="12" s="1"/>
  <c r="FH6" i="12"/>
  <c r="FH8" i="12" s="1"/>
  <c r="FG6" i="12"/>
  <c r="FG8" i="12" s="1"/>
  <c r="FF6" i="12"/>
  <c r="FF8" i="12" s="1"/>
  <c r="FE6" i="12"/>
  <c r="FE8" i="12" s="1"/>
  <c r="FD6" i="12"/>
  <c r="FD8" i="12" s="1"/>
  <c r="FC6" i="12"/>
  <c r="FC8" i="12" s="1"/>
  <c r="FB6" i="12"/>
  <c r="FB8" i="12" s="1"/>
  <c r="FA6" i="12"/>
  <c r="FA8" i="12" s="1"/>
  <c r="EZ6" i="12"/>
  <c r="EZ8" i="12" s="1"/>
  <c r="EY6" i="12"/>
  <c r="EY8" i="12" s="1"/>
  <c r="EX6" i="12"/>
  <c r="EX8" i="12" s="1"/>
  <c r="EW6" i="12"/>
  <c r="EW8" i="12" s="1"/>
  <c r="EV6" i="12"/>
  <c r="EV8" i="12" s="1"/>
  <c r="EU6" i="12"/>
  <c r="EU8" i="12" s="1"/>
  <c r="ET6" i="12"/>
  <c r="ET8" i="12" s="1"/>
  <c r="ES6" i="12"/>
  <c r="ES8" i="12" s="1"/>
  <c r="ER6" i="12"/>
  <c r="ER8" i="12" s="1"/>
  <c r="EQ6" i="12"/>
  <c r="EQ8" i="12" s="1"/>
  <c r="EP6" i="12"/>
  <c r="EP8" i="12" s="1"/>
  <c r="EO6" i="12"/>
  <c r="EO8" i="12" s="1"/>
  <c r="EN6" i="12"/>
  <c r="EN8" i="12" s="1"/>
  <c r="EM6" i="12"/>
  <c r="EM8" i="12" s="1"/>
  <c r="EL6" i="12"/>
  <c r="EL8" i="12" s="1"/>
  <c r="EK6" i="12"/>
  <c r="EK8" i="12" s="1"/>
  <c r="EJ6" i="12"/>
  <c r="EJ8" i="12" s="1"/>
  <c r="EI6" i="12"/>
  <c r="EI8" i="12" s="1"/>
  <c r="EH6" i="12"/>
  <c r="EH8" i="12" s="1"/>
  <c r="EG6" i="12"/>
  <c r="EG8" i="12" s="1"/>
  <c r="EF6" i="12"/>
  <c r="EF8" i="12" s="1"/>
  <c r="EE6" i="12"/>
  <c r="EE8" i="12" s="1"/>
  <c r="ED6" i="12"/>
  <c r="ED8" i="12" s="1"/>
  <c r="EC6" i="12"/>
  <c r="EC8" i="12" s="1"/>
  <c r="EB6" i="12"/>
  <c r="EB8" i="12" s="1"/>
  <c r="EA6" i="12"/>
  <c r="EA8" i="12" s="1"/>
  <c r="DZ6" i="12"/>
  <c r="DZ8" i="12" s="1"/>
  <c r="DY6" i="12"/>
  <c r="DY8" i="12" s="1"/>
  <c r="DX6" i="12"/>
  <c r="DX8" i="12" s="1"/>
  <c r="DW6" i="12"/>
  <c r="DW8" i="12" s="1"/>
  <c r="DV6" i="12"/>
  <c r="DV8" i="12" s="1"/>
  <c r="DU6" i="12"/>
  <c r="DU8" i="12" s="1"/>
  <c r="DT6" i="12"/>
  <c r="DT8" i="12" s="1"/>
  <c r="DS6" i="12"/>
  <c r="DS8" i="12" s="1"/>
  <c r="DR6" i="12"/>
  <c r="DR8" i="12" s="1"/>
  <c r="DQ6" i="12"/>
  <c r="DQ8" i="12" s="1"/>
  <c r="DP6" i="12"/>
  <c r="DP8" i="12" s="1"/>
  <c r="DO6" i="12"/>
  <c r="DO8" i="12" s="1"/>
  <c r="DN6" i="12"/>
  <c r="DN8" i="12" s="1"/>
  <c r="DM6" i="12"/>
  <c r="DL6" i="12"/>
  <c r="DL8" i="12" s="1"/>
  <c r="DK6" i="12"/>
  <c r="DK8" i="12" s="1"/>
  <c r="DJ6" i="12"/>
  <c r="DJ8" i="12" s="1"/>
  <c r="DI6" i="12"/>
  <c r="DI8" i="12" s="1"/>
  <c r="DH6" i="12"/>
  <c r="DH8" i="12" s="1"/>
  <c r="DG6" i="12"/>
  <c r="DG8" i="12" s="1"/>
  <c r="DF6" i="12"/>
  <c r="DF8" i="12" s="1"/>
  <c r="DE6" i="12"/>
  <c r="DE8" i="12" s="1"/>
  <c r="DD6" i="12"/>
  <c r="DD8" i="12" s="1"/>
  <c r="DC6" i="12"/>
  <c r="DC8" i="12" s="1"/>
  <c r="DB6" i="12"/>
  <c r="DB8" i="12" s="1"/>
  <c r="DA6" i="12"/>
  <c r="DA8" i="12" s="1"/>
  <c r="CZ6" i="12"/>
  <c r="CZ8" i="12" s="1"/>
  <c r="CY6" i="12"/>
  <c r="CY8" i="12" s="1"/>
  <c r="CX6" i="12"/>
  <c r="CX8" i="12" s="1"/>
  <c r="CW6" i="12"/>
  <c r="CW8" i="12" s="1"/>
  <c r="CV6" i="12"/>
  <c r="CV8" i="12" s="1"/>
  <c r="CU6" i="12"/>
  <c r="CU8" i="12" s="1"/>
  <c r="CT6" i="12"/>
  <c r="CT8" i="12" s="1"/>
  <c r="CS6" i="12"/>
  <c r="CS8" i="12" s="1"/>
  <c r="CR6" i="12"/>
  <c r="CR8" i="12" s="1"/>
  <c r="CQ6" i="12"/>
  <c r="CQ8" i="12" s="1"/>
  <c r="CP6" i="12"/>
  <c r="CP8" i="12" s="1"/>
  <c r="CO6" i="12"/>
  <c r="CO8" i="12" s="1"/>
  <c r="CN6" i="12"/>
  <c r="CN8" i="12" s="1"/>
  <c r="CM6" i="12"/>
  <c r="CM8" i="12" s="1"/>
  <c r="CL6" i="12"/>
  <c r="CL8" i="12" s="1"/>
  <c r="CK6" i="12"/>
  <c r="CK8" i="12" s="1"/>
  <c r="CJ6" i="12"/>
  <c r="CJ8" i="12" s="1"/>
  <c r="CI6" i="12"/>
  <c r="CI8" i="12" s="1"/>
  <c r="CH6" i="12"/>
  <c r="CH8" i="12" s="1"/>
  <c r="CG6" i="12"/>
  <c r="CG8" i="12" s="1"/>
  <c r="CF6" i="12"/>
  <c r="CF8" i="12" s="1"/>
  <c r="CE6" i="12"/>
  <c r="CE8" i="12" s="1"/>
  <c r="CD6" i="12"/>
  <c r="CD8" i="12" s="1"/>
  <c r="CC6" i="12"/>
  <c r="CC8" i="12" s="1"/>
  <c r="CB6" i="12"/>
  <c r="CB8" i="12" s="1"/>
  <c r="CA6" i="12"/>
  <c r="CA8" i="12" s="1"/>
  <c r="BZ6" i="12"/>
  <c r="BZ8" i="12" s="1"/>
  <c r="BY6" i="12"/>
  <c r="BY8" i="12" s="1"/>
  <c r="BX6" i="12"/>
  <c r="BX8" i="12" s="1"/>
  <c r="BW6" i="12"/>
  <c r="BW8" i="12" s="1"/>
  <c r="BV6" i="12"/>
  <c r="BV8" i="12" s="1"/>
  <c r="BU6" i="12"/>
  <c r="BU8" i="12" s="1"/>
  <c r="BT6" i="12"/>
  <c r="BT8" i="12" s="1"/>
  <c r="BS6" i="12"/>
  <c r="BS8" i="12" s="1"/>
  <c r="BR6" i="12"/>
  <c r="BR8" i="12" s="1"/>
  <c r="BQ6" i="12"/>
  <c r="BQ8" i="12" s="1"/>
  <c r="BP6" i="12"/>
  <c r="BP8" i="12" s="1"/>
  <c r="BO6" i="12"/>
  <c r="BO8" i="12" s="1"/>
  <c r="BN6" i="12"/>
  <c r="BM6" i="12"/>
  <c r="BM8" i="12" s="1"/>
  <c r="BL6" i="12"/>
  <c r="BL8" i="12" s="1"/>
  <c r="BK6" i="12"/>
  <c r="BK8" i="12" s="1"/>
  <c r="BJ6" i="12"/>
  <c r="BJ8" i="12" s="1"/>
  <c r="BI6" i="12"/>
  <c r="BI8" i="12" s="1"/>
  <c r="BH6" i="12"/>
  <c r="BH8" i="12" s="1"/>
  <c r="BG6" i="12"/>
  <c r="BG8" i="12" s="1"/>
  <c r="BF6" i="12"/>
  <c r="BF8" i="12" s="1"/>
  <c r="BE6" i="12"/>
  <c r="BE8" i="12" s="1"/>
  <c r="BD6" i="12"/>
  <c r="BD8" i="12" s="1"/>
  <c r="BC6" i="12"/>
  <c r="BC8" i="12" s="1"/>
  <c r="BB6" i="12"/>
  <c r="BB8" i="12" s="1"/>
  <c r="BA6" i="12"/>
  <c r="BA8" i="12" s="1"/>
  <c r="AZ6" i="12"/>
  <c r="AZ8" i="12" s="1"/>
  <c r="AY6" i="12"/>
  <c r="AY8" i="12" s="1"/>
  <c r="AX6" i="12"/>
  <c r="AX8" i="12" s="1"/>
  <c r="AW6" i="12"/>
  <c r="AW8" i="12" s="1"/>
  <c r="AV6" i="12"/>
  <c r="AV8" i="12" s="1"/>
  <c r="AU6" i="12"/>
  <c r="AU8" i="12" s="1"/>
  <c r="AT6" i="12"/>
  <c r="AT8" i="12" s="1"/>
  <c r="AS6" i="12"/>
  <c r="AS8" i="12" s="1"/>
  <c r="AR6" i="12"/>
  <c r="AR8" i="12" s="1"/>
  <c r="AQ6" i="12"/>
  <c r="AQ8" i="12" s="1"/>
  <c r="AP6" i="12"/>
  <c r="AP8" i="12" s="1"/>
  <c r="AO6" i="12"/>
  <c r="AO8" i="12" s="1"/>
  <c r="AN6" i="12"/>
  <c r="AN8" i="12" s="1"/>
  <c r="AM6" i="12"/>
  <c r="AM8" i="12" s="1"/>
  <c r="AL6" i="12"/>
  <c r="AL8" i="12" s="1"/>
  <c r="AK6" i="12"/>
  <c r="AK8" i="12" s="1"/>
  <c r="AJ6" i="12"/>
  <c r="AJ8" i="12" s="1"/>
  <c r="AI6" i="12"/>
  <c r="AI8" i="12" s="1"/>
  <c r="AH6" i="12"/>
  <c r="AH8" i="12" s="1"/>
  <c r="AG6" i="12"/>
  <c r="AG8" i="12" s="1"/>
  <c r="AF6" i="12"/>
  <c r="AF8" i="12" s="1"/>
  <c r="AE6" i="12"/>
  <c r="AE8" i="12" s="1"/>
  <c r="AD6" i="12"/>
  <c r="AD8" i="12" s="1"/>
  <c r="AC6" i="12"/>
  <c r="AC8" i="12" s="1"/>
  <c r="AB6" i="12"/>
  <c r="AB8" i="12" s="1"/>
  <c r="AA6" i="12"/>
  <c r="AA8" i="12" s="1"/>
  <c r="Z6" i="12"/>
  <c r="Z8" i="12" s="1"/>
  <c r="Y6" i="12"/>
  <c r="Y8" i="12" s="1"/>
  <c r="X6" i="12"/>
  <c r="X8" i="12" s="1"/>
  <c r="W6" i="12"/>
  <c r="W8" i="12" s="1"/>
  <c r="V6" i="12"/>
  <c r="V8" i="12" s="1"/>
  <c r="U6" i="12"/>
  <c r="U8" i="12" s="1"/>
  <c r="T6" i="12"/>
  <c r="T8" i="12" s="1"/>
  <c r="S6" i="12"/>
  <c r="S8" i="12" s="1"/>
  <c r="R6" i="12"/>
  <c r="R8" i="12" s="1"/>
  <c r="Q6" i="12"/>
  <c r="Q8" i="12" s="1"/>
  <c r="P6" i="12"/>
  <c r="P8" i="12" s="1"/>
  <c r="O6" i="12"/>
  <c r="O8" i="12" s="1"/>
  <c r="N6" i="12"/>
  <c r="N8" i="12" s="1"/>
  <c r="M6" i="12"/>
  <c r="M8" i="12" s="1"/>
  <c r="L6" i="12"/>
  <c r="L8" i="12" s="1"/>
  <c r="K6" i="12"/>
  <c r="K8" i="12" s="1"/>
  <c r="J6" i="12"/>
  <c r="J8" i="12" s="1"/>
  <c r="I6" i="12"/>
  <c r="I8" i="12" s="1"/>
  <c r="H6" i="12"/>
  <c r="H8" i="12" s="1"/>
  <c r="G6" i="12"/>
  <c r="G8" i="12" s="1"/>
  <c r="F6" i="12"/>
  <c r="F8" i="12" s="1"/>
  <c r="E6" i="12"/>
  <c r="E8" i="12" s="1"/>
  <c r="D6" i="12"/>
  <c r="D8" i="12" s="1"/>
  <c r="A4" i="12"/>
  <c r="B9" i="12" s="1"/>
  <c r="C16" i="2"/>
  <c r="C17" i="2"/>
  <c r="C18" i="2"/>
  <c r="C19" i="2"/>
  <c r="C20" i="2"/>
  <c r="W10" i="7"/>
  <c r="T10" i="7"/>
  <c r="W8" i="7"/>
  <c r="T8" i="7"/>
  <c r="T5" i="7" s="1"/>
  <c r="W4" i="7"/>
  <c r="T4" i="7"/>
  <c r="I5" i="7"/>
  <c r="C5" i="7"/>
  <c r="F5" i="7" s="1"/>
  <c r="I4" i="7"/>
  <c r="F4" i="7"/>
  <c r="B4" i="13" l="1"/>
  <c r="H17" i="2"/>
  <c r="H16" i="2"/>
  <c r="T6" i="7"/>
  <c r="T7" i="7"/>
  <c r="H18" i="2"/>
  <c r="W5" i="7"/>
  <c r="W6" i="7"/>
  <c r="W7" i="7"/>
  <c r="I16" i="2" l="1"/>
  <c r="D4" i="7" s="1"/>
  <c r="D5" i="7" s="1"/>
  <c r="Q9" i="7" l="1"/>
  <c r="V9" i="7" s="1"/>
  <c r="S9" i="7" l="1"/>
  <c r="T9" i="7"/>
  <c r="U9" i="7"/>
  <c r="W9" i="7"/>
  <c r="R9" i="7"/>
  <c r="J4" i="7" l="1"/>
  <c r="K4" i="7" s="1"/>
  <c r="L4" i="7" s="1"/>
  <c r="E4" i="7"/>
  <c r="G4" i="7" s="1"/>
  <c r="J5" i="7"/>
  <c r="K5" i="7" s="1"/>
  <c r="E5" i="7"/>
  <c r="G5" i="7" s="1"/>
  <c r="D4" i="13" s="1"/>
  <c r="M4" i="7" l="1"/>
  <c r="D4" i="12"/>
  <c r="M5" i="7"/>
  <c r="L5" i="7"/>
  <c r="N5" i="7" l="1"/>
  <c r="C4" i="13"/>
  <c r="N4" i="7"/>
  <c r="C4" i="12"/>
  <c r="JD9" i="12" l="1"/>
  <c r="M9" i="12"/>
  <c r="HE9" i="12"/>
  <c r="AO9" i="12"/>
  <c r="Y9" i="12"/>
  <c r="IO9" i="12"/>
  <c r="BK9" i="12"/>
  <c r="DW9" i="12"/>
  <c r="GI9" i="12"/>
  <c r="BI9" i="12"/>
  <c r="BY9" i="12"/>
  <c r="AQ9" i="12"/>
  <c r="DC9" i="12"/>
  <c r="FO9" i="12"/>
  <c r="IQ9" i="12"/>
  <c r="BP9" i="12"/>
  <c r="ER9" i="12"/>
  <c r="IB9" i="12"/>
  <c r="AW9" i="12"/>
  <c r="AS9" i="12"/>
  <c r="FF9" i="12"/>
  <c r="FB9" i="12"/>
  <c r="JK9" i="12"/>
  <c r="EH9" i="12"/>
  <c r="ED9" i="12"/>
  <c r="IU9" i="12"/>
  <c r="T9" i="12"/>
  <c r="EL9" i="12"/>
  <c r="IT9" i="12"/>
  <c r="AV9" i="12"/>
  <c r="DH9" i="12"/>
  <c r="FT9" i="12"/>
  <c r="JL9" i="12"/>
  <c r="HY9" i="12"/>
  <c r="IN9" i="12"/>
  <c r="DR9" i="12"/>
  <c r="JA9" i="12"/>
  <c r="DJ9" i="12"/>
  <c r="JM9" i="12"/>
  <c r="HO9" i="12"/>
  <c r="BU9" i="12"/>
  <c r="CK9" i="12"/>
  <c r="G9" i="12"/>
  <c r="BS9" i="12"/>
  <c r="EE9" i="12"/>
  <c r="IE9" i="12"/>
  <c r="CO9" i="12"/>
  <c r="FE9" i="12"/>
  <c r="AY9" i="12"/>
  <c r="DK9" i="12"/>
  <c r="FW9" i="12"/>
  <c r="JO9" i="12"/>
  <c r="BX9" i="12"/>
  <c r="EZ9" i="12"/>
  <c r="IJ9" i="12"/>
  <c r="CC9" i="12"/>
  <c r="DY9" i="12"/>
  <c r="GL9" i="12"/>
  <c r="GX9" i="12"/>
  <c r="CS9" i="12"/>
  <c r="DB9" i="12"/>
  <c r="ET9" i="12"/>
  <c r="JC9" i="12"/>
  <c r="F9" i="12"/>
  <c r="FJ9" i="12"/>
  <c r="JJ9" i="12"/>
  <c r="BD9" i="12"/>
  <c r="DP9" i="12"/>
  <c r="GB9" i="12"/>
  <c r="JT9" i="12"/>
  <c r="IG9" i="12"/>
  <c r="GT9" i="12"/>
  <c r="EX9" i="12"/>
  <c r="JI9" i="12"/>
  <c r="EP9" i="12"/>
  <c r="AJ9" i="12"/>
  <c r="DA9" i="12"/>
  <c r="FM9" i="12"/>
  <c r="O9" i="12"/>
  <c r="CA9" i="12"/>
  <c r="EM9" i="12"/>
  <c r="IM9" i="12"/>
  <c r="DU9" i="12"/>
  <c r="GW9" i="12"/>
  <c r="BG9" i="12"/>
  <c r="DS9" i="12"/>
  <c r="GE9" i="12"/>
  <c r="JW9" i="12"/>
  <c r="CF9" i="12"/>
  <c r="FP9" i="12"/>
  <c r="IR9" i="12"/>
  <c r="DI9" i="12"/>
  <c r="FQ9" i="12"/>
  <c r="HJ9" i="12"/>
  <c r="AK9" i="12"/>
  <c r="EK9" i="12"/>
  <c r="N9" i="12"/>
  <c r="FR9" i="12"/>
  <c r="GR9" i="12"/>
  <c r="V9" i="12"/>
  <c r="FZ9" i="12"/>
  <c r="E9" i="12"/>
  <c r="BL9" i="12"/>
  <c r="DX9" i="12"/>
  <c r="GJ9" i="12"/>
  <c r="KB9" i="12"/>
  <c r="JE9" i="12"/>
  <c r="HR9" i="12"/>
  <c r="GD9" i="12"/>
  <c r="JQ9" i="12"/>
  <c r="FV9" i="12"/>
  <c r="AZ9" i="12"/>
  <c r="EG9" i="12"/>
  <c r="I9" i="12"/>
  <c r="W9" i="12"/>
  <c r="CI9" i="12"/>
  <c r="EU9" i="12"/>
  <c r="JS9" i="12"/>
  <c r="FA9" i="12"/>
  <c r="IP9" i="12"/>
  <c r="BO9" i="12"/>
  <c r="EA9" i="12"/>
  <c r="GM9" i="12"/>
  <c r="CG9" i="12"/>
  <c r="CN9" i="12"/>
  <c r="GF9" i="12"/>
  <c r="IZ9" i="12"/>
  <c r="EO9" i="12"/>
  <c r="HG9" i="12"/>
  <c r="BA9" i="12"/>
  <c r="BQ9" i="12"/>
  <c r="JR9" i="12"/>
  <c r="AL9" i="12"/>
  <c r="GP9" i="12"/>
  <c r="HM9" i="12"/>
  <c r="AT9" i="12"/>
  <c r="GH9" i="12"/>
  <c r="H9" i="12"/>
  <c r="BT9" i="12"/>
  <c r="EF9" i="12"/>
  <c r="GZ9" i="12"/>
  <c r="BM9" i="12"/>
  <c r="J9" i="12"/>
  <c r="KD9" i="12"/>
  <c r="IH9" i="12"/>
  <c r="JY9" i="12"/>
  <c r="IX9" i="12"/>
  <c r="CV9" i="12"/>
  <c r="GC9" i="12"/>
  <c r="BE9" i="12"/>
  <c r="AE9" i="12"/>
  <c r="CQ9" i="12"/>
  <c r="FC9" i="12"/>
  <c r="AB9" i="12"/>
  <c r="GG9" i="12"/>
  <c r="K9" i="12"/>
  <c r="BW9" i="12"/>
  <c r="EI9" i="12"/>
  <c r="GU9" i="12"/>
  <c r="JB9" i="12"/>
  <c r="DD9" i="12"/>
  <c r="GN9" i="12"/>
  <c r="JH9" i="12"/>
  <c r="FU9" i="12"/>
  <c r="AH9" i="12"/>
  <c r="FY9" i="12"/>
  <c r="CW9" i="12"/>
  <c r="L9" i="12"/>
  <c r="BB9" i="12"/>
  <c r="HV9" i="12"/>
  <c r="U9" i="12"/>
  <c r="BJ9" i="12"/>
  <c r="HF9" i="12"/>
  <c r="P9" i="12"/>
  <c r="CB9" i="12"/>
  <c r="EN9" i="12"/>
  <c r="HP9" i="12"/>
  <c r="DE9" i="12"/>
  <c r="AP9" i="12"/>
  <c r="HL9" i="12"/>
  <c r="HU9" i="12"/>
  <c r="C9" i="12"/>
  <c r="DL9" i="12"/>
  <c r="HQ9" i="12"/>
  <c r="DQ9" i="12"/>
  <c r="AM9" i="12"/>
  <c r="CY9" i="12"/>
  <c r="FK9" i="12"/>
  <c r="HB9" i="12"/>
  <c r="GY9" i="12"/>
  <c r="S9" i="12"/>
  <c r="CE9" i="12"/>
  <c r="EQ9" i="12"/>
  <c r="HC9" i="12"/>
  <c r="D9" i="12"/>
  <c r="DT9" i="12"/>
  <c r="GV9" i="12"/>
  <c r="JP9" i="12"/>
  <c r="HH9" i="12"/>
  <c r="BN9" i="12"/>
  <c r="AD9" i="12"/>
  <c r="EC9" i="12"/>
  <c r="JF9" i="12"/>
  <c r="BR9" i="12"/>
  <c r="JZ9" i="12"/>
  <c r="ES9" i="12"/>
  <c r="CH9" i="12"/>
  <c r="HN9" i="12"/>
  <c r="X9" i="12"/>
  <c r="CJ9" i="12"/>
  <c r="EV9" i="12"/>
  <c r="HX9" i="12"/>
  <c r="GK9" i="12"/>
  <c r="BV9" i="12"/>
  <c r="Z9" i="12"/>
  <c r="IC9" i="12"/>
  <c r="R9" i="12"/>
  <c r="FH9" i="12"/>
  <c r="IY9" i="12"/>
  <c r="IW9" i="12"/>
  <c r="EW9" i="12"/>
  <c r="AU9" i="12"/>
  <c r="DG9" i="12"/>
  <c r="FS9" i="12"/>
  <c r="JV9" i="12"/>
  <c r="HS9" i="12"/>
  <c r="AA9" i="12"/>
  <c r="CM9" i="12"/>
  <c r="EY9" i="12"/>
  <c r="HK9" i="12"/>
  <c r="AR9" i="12"/>
  <c r="EB9" i="12"/>
  <c r="HD9" i="12"/>
  <c r="JX9" i="12"/>
  <c r="IA9" i="12"/>
  <c r="CT9" i="12"/>
  <c r="BZ9" i="12"/>
  <c r="FI9" i="12"/>
  <c r="JN9" i="12"/>
  <c r="CP9" i="12"/>
  <c r="GQ9" i="12"/>
  <c r="HZ9" i="12"/>
  <c r="CX9" i="12"/>
  <c r="ID9" i="12"/>
  <c r="AF9" i="12"/>
  <c r="CR9" i="12"/>
  <c r="FD9" i="12"/>
  <c r="IF9" i="12"/>
  <c r="KC9" i="12"/>
  <c r="DM9" i="12"/>
  <c r="BF9" i="12"/>
  <c r="IK9" i="12"/>
  <c r="AX9" i="12"/>
  <c r="FX9" i="12"/>
  <c r="JG9" i="12"/>
  <c r="JU9" i="12"/>
  <c r="HA9" i="12"/>
  <c r="BC9" i="12"/>
  <c r="DO9" i="12"/>
  <c r="GA9" i="12"/>
  <c r="AC9" i="12"/>
  <c r="AG9" i="12"/>
  <c r="AI9" i="12"/>
  <c r="CU9" i="12"/>
  <c r="FG9" i="12"/>
  <c r="II9" i="12"/>
  <c r="BH9" i="12"/>
  <c r="EJ9" i="12"/>
  <c r="HT9" i="12"/>
  <c r="Q9" i="12"/>
  <c r="KE9" i="12"/>
  <c r="DZ9" i="12"/>
  <c r="DN9" i="12"/>
  <c r="GO9" i="12"/>
  <c r="FN9" i="12"/>
  <c r="DF9" i="12"/>
  <c r="HW9" i="12"/>
  <c r="KA9" i="12"/>
  <c r="DV9" i="12"/>
  <c r="IL9" i="12"/>
  <c r="AN9" i="12"/>
  <c r="CZ9" i="12"/>
  <c r="FL9" i="12"/>
  <c r="IV9" i="12"/>
  <c r="HI9" i="12"/>
  <c r="GS9" i="12"/>
  <c r="CL9" i="12"/>
  <c r="IS9" i="12"/>
  <c r="CD9" i="12"/>
  <c r="DF9" i="13"/>
  <c r="O9" i="13"/>
  <c r="CA9" i="13"/>
  <c r="EM9" i="13"/>
  <c r="GY9" i="13"/>
  <c r="KA9" i="13"/>
  <c r="H9" i="13"/>
  <c r="BT9" i="13"/>
  <c r="EF9" i="13"/>
  <c r="GR9" i="13"/>
  <c r="JD9" i="13"/>
  <c r="AG9" i="13"/>
  <c r="CS9" i="13"/>
  <c r="FE9" i="13"/>
  <c r="DU9" i="13"/>
  <c r="AH9" i="13"/>
  <c r="CT9" i="13"/>
  <c r="FF9" i="13"/>
  <c r="HR9" i="13"/>
  <c r="KD9" i="13"/>
  <c r="S9" i="13"/>
  <c r="CE9" i="13"/>
  <c r="EQ9" i="13"/>
  <c r="BY9" i="13"/>
  <c r="AJ9" i="13"/>
  <c r="CV9" i="13"/>
  <c r="FH9" i="13"/>
  <c r="IB9" i="13"/>
  <c r="N9" i="13"/>
  <c r="HI9" i="13"/>
  <c r="JU9" i="13"/>
  <c r="HK9" i="13"/>
  <c r="JW9" i="13"/>
  <c r="HF9" i="13"/>
  <c r="DV9" i="13"/>
  <c r="EL9" i="13"/>
  <c r="W9" i="13"/>
  <c r="CI9" i="13"/>
  <c r="EU9" i="13"/>
  <c r="HG9" i="13"/>
  <c r="U9" i="13"/>
  <c r="P9" i="13"/>
  <c r="CB9" i="13"/>
  <c r="EN9" i="13"/>
  <c r="GZ9" i="13"/>
  <c r="JL9" i="13"/>
  <c r="AO9" i="13"/>
  <c r="DA9" i="13"/>
  <c r="FM9" i="13"/>
  <c r="FI9" i="13"/>
  <c r="AP9" i="13"/>
  <c r="DB9" i="13"/>
  <c r="FN9" i="13"/>
  <c r="HZ9" i="13"/>
  <c r="BA9" i="13"/>
  <c r="AA9" i="13"/>
  <c r="CM9" i="13"/>
  <c r="EY9" i="13"/>
  <c r="DE9" i="13"/>
  <c r="AR9" i="13"/>
  <c r="DD9" i="13"/>
  <c r="FP9" i="13"/>
  <c r="IJ9" i="13"/>
  <c r="AL9" i="13"/>
  <c r="HQ9" i="13"/>
  <c r="KC9" i="13"/>
  <c r="HS9" i="13"/>
  <c r="KE9" i="13"/>
  <c r="IL9" i="13"/>
  <c r="FB9" i="13"/>
  <c r="GP9" i="13"/>
  <c r="AC9" i="13"/>
  <c r="AE9" i="13"/>
  <c r="CQ9" i="13"/>
  <c r="FC9" i="13"/>
  <c r="HO9" i="13"/>
  <c r="BI9" i="13"/>
  <c r="X9" i="13"/>
  <c r="CJ9" i="13"/>
  <c r="EV9" i="13"/>
  <c r="HH9" i="13"/>
  <c r="JT9" i="13"/>
  <c r="AW9" i="13"/>
  <c r="DI9" i="13"/>
  <c r="FU9" i="13"/>
  <c r="GW9" i="13"/>
  <c r="AX9" i="13"/>
  <c r="DJ9" i="13"/>
  <c r="FV9" i="13"/>
  <c r="IH9" i="13"/>
  <c r="CO9" i="13"/>
  <c r="AI9" i="13"/>
  <c r="CU9" i="13"/>
  <c r="FG9" i="13"/>
  <c r="ES9" i="13"/>
  <c r="AZ9" i="13"/>
  <c r="DL9" i="13"/>
  <c r="FX9" i="13"/>
  <c r="IZ9" i="13"/>
  <c r="BR9" i="13"/>
  <c r="HY9" i="13"/>
  <c r="AT9" i="13"/>
  <c r="IA9" i="13"/>
  <c r="V9" i="13"/>
  <c r="JR9" i="13"/>
  <c r="GH9" i="13"/>
  <c r="GV9" i="13"/>
  <c r="GX9" i="13"/>
  <c r="BQ9" i="13"/>
  <c r="AM9" i="13"/>
  <c r="CY9" i="13"/>
  <c r="FK9" i="13"/>
  <c r="HW9" i="13"/>
  <c r="CW9" i="13"/>
  <c r="AF9" i="13"/>
  <c r="CR9" i="13"/>
  <c r="FD9" i="13"/>
  <c r="HP9" i="13"/>
  <c r="KB9" i="13"/>
  <c r="BE9" i="13"/>
  <c r="DQ9" i="13"/>
  <c r="GC9" i="13"/>
  <c r="IC9" i="13"/>
  <c r="BF9" i="13"/>
  <c r="DR9" i="13"/>
  <c r="GD9" i="13"/>
  <c r="IP9" i="13"/>
  <c r="DM9" i="13"/>
  <c r="AQ9" i="13"/>
  <c r="DC9" i="13"/>
  <c r="FO9" i="13"/>
  <c r="FY9" i="13"/>
  <c r="BH9" i="13"/>
  <c r="DT9" i="13"/>
  <c r="GF9" i="13"/>
  <c r="JP9" i="13"/>
  <c r="CX9" i="13"/>
  <c r="IG9" i="13"/>
  <c r="BZ9" i="13"/>
  <c r="II9" i="13"/>
  <c r="BB9" i="13"/>
  <c r="HU9" i="13"/>
  <c r="HN9" i="13"/>
  <c r="IR9" i="13"/>
  <c r="HV9" i="13"/>
  <c r="EK9" i="13"/>
  <c r="AU9" i="13"/>
  <c r="DG9" i="13"/>
  <c r="FS9" i="13"/>
  <c r="IM9" i="13"/>
  <c r="EC9" i="13"/>
  <c r="AN9" i="13"/>
  <c r="CZ9" i="13"/>
  <c r="FL9" i="13"/>
  <c r="HX9" i="13"/>
  <c r="JY9" i="13"/>
  <c r="BM9" i="13"/>
  <c r="DY9" i="13"/>
  <c r="GK9" i="13"/>
  <c r="JA9" i="13"/>
  <c r="BN9" i="13"/>
  <c r="DZ9" i="13"/>
  <c r="GL9" i="13"/>
  <c r="IX9" i="13"/>
  <c r="FA9" i="13"/>
  <c r="AY9" i="13"/>
  <c r="DK9" i="13"/>
  <c r="FW9" i="13"/>
  <c r="D9" i="13"/>
  <c r="BP9" i="13"/>
  <c r="EB9" i="13"/>
  <c r="GN9" i="13"/>
  <c r="JX9" i="13"/>
  <c r="ED9" i="13"/>
  <c r="IO9" i="13"/>
  <c r="FR9" i="13"/>
  <c r="IQ9" i="13"/>
  <c r="CH9" i="13"/>
  <c r="IU9" i="13"/>
  <c r="IT9" i="13"/>
  <c r="JH9" i="13"/>
  <c r="ID9" i="13"/>
  <c r="GO9" i="13"/>
  <c r="BC9" i="13"/>
  <c r="DO9" i="13"/>
  <c r="GA9" i="13"/>
  <c r="JC9" i="13"/>
  <c r="FQ9" i="13"/>
  <c r="AV9" i="13"/>
  <c r="DH9" i="13"/>
  <c r="FT9" i="13"/>
  <c r="IF9" i="13"/>
  <c r="I9" i="13"/>
  <c r="BU9" i="13"/>
  <c r="EG9" i="13"/>
  <c r="M9" i="13"/>
  <c r="J9" i="13"/>
  <c r="BV9" i="13"/>
  <c r="EH9" i="13"/>
  <c r="GT9" i="13"/>
  <c r="JF9" i="13"/>
  <c r="GG9" i="13"/>
  <c r="BG9" i="13"/>
  <c r="DS9" i="13"/>
  <c r="GE9" i="13"/>
  <c r="L9" i="13"/>
  <c r="BX9" i="13"/>
  <c r="EJ9" i="13"/>
  <c r="HD9" i="13"/>
  <c r="HE9" i="13"/>
  <c r="FJ9" i="13"/>
  <c r="IW9" i="13"/>
  <c r="GM9" i="13"/>
  <c r="IY9" i="13"/>
  <c r="DN9" i="13"/>
  <c r="AD9" i="13"/>
  <c r="JZ9" i="13"/>
  <c r="C9" i="13"/>
  <c r="JB9" i="13"/>
  <c r="IS9" i="13"/>
  <c r="BK9" i="13"/>
  <c r="DW9" i="13"/>
  <c r="GI9" i="13"/>
  <c r="JK9" i="13"/>
  <c r="HM9" i="13"/>
  <c r="BD9" i="13"/>
  <c r="DP9" i="13"/>
  <c r="GB9" i="13"/>
  <c r="IN9" i="13"/>
  <c r="Q9" i="13"/>
  <c r="CC9" i="13"/>
  <c r="EO9" i="13"/>
  <c r="AK9" i="13"/>
  <c r="R9" i="13"/>
  <c r="CD9" i="13"/>
  <c r="EP9" i="13"/>
  <c r="HB9" i="13"/>
  <c r="JN9" i="13"/>
  <c r="IK9" i="13"/>
  <c r="BO9" i="13"/>
  <c r="EA9" i="13"/>
  <c r="E9" i="13"/>
  <c r="T9" i="13"/>
  <c r="CF9" i="13"/>
  <c r="ER9" i="13"/>
  <c r="HL9" i="13"/>
  <c r="IE9" i="13"/>
  <c r="GS9" i="13"/>
  <c r="JE9" i="13"/>
  <c r="GU9" i="13"/>
  <c r="JG9" i="13"/>
  <c r="ET9" i="13"/>
  <c r="BJ9" i="13"/>
  <c r="F9" i="13"/>
  <c r="JJ9" i="13"/>
  <c r="G9" i="13"/>
  <c r="BS9" i="13"/>
  <c r="EE9" i="13"/>
  <c r="GQ9" i="13"/>
  <c r="JS9" i="13"/>
  <c r="JI9" i="13"/>
  <c r="BL9" i="13"/>
  <c r="DX9" i="13"/>
  <c r="GJ9" i="13"/>
  <c r="IV9" i="13"/>
  <c r="Y9" i="13"/>
  <c r="CK9" i="13"/>
  <c r="EW9" i="13"/>
  <c r="CG9" i="13"/>
  <c r="Z9" i="13"/>
  <c r="CL9" i="13"/>
  <c r="EX9" i="13"/>
  <c r="HJ9" i="13"/>
  <c r="JV9" i="13"/>
  <c r="K9" i="13"/>
  <c r="BW9" i="13"/>
  <c r="EI9" i="13"/>
  <c r="AS9" i="13"/>
  <c r="AB9" i="13"/>
  <c r="CN9" i="13"/>
  <c r="EZ9" i="13"/>
  <c r="HT9" i="13"/>
  <c r="JQ9" i="13"/>
  <c r="HA9" i="13"/>
  <c r="JM9" i="13"/>
  <c r="HC9" i="13"/>
  <c r="JO9" i="13"/>
  <c r="FZ9" i="13"/>
  <c r="CP9" i="13"/>
</calcChain>
</file>

<file path=xl/sharedStrings.xml><?xml version="1.0" encoding="utf-8"?>
<sst xmlns="http://schemas.openxmlformats.org/spreadsheetml/2006/main" count="113" uniqueCount="68">
  <si>
    <t>Drainage Area</t>
  </si>
  <si>
    <t>Area</t>
  </si>
  <si>
    <t>ac</t>
  </si>
  <si>
    <t>b</t>
  </si>
  <si>
    <t>m</t>
  </si>
  <si>
    <t>cfs</t>
  </si>
  <si>
    <t>Total Rainfall</t>
  </si>
  <si>
    <t>in</t>
  </si>
  <si>
    <t>Direct Run-Off</t>
  </si>
  <si>
    <t>Total Run-off Volume</t>
  </si>
  <si>
    <r>
      <t>ft</t>
    </r>
    <r>
      <rPr>
        <i/>
        <vertAlign val="superscript"/>
        <sz val="11"/>
        <color theme="1"/>
        <rFont val="Times New Roman"/>
        <family val="1"/>
      </rPr>
      <t>3</t>
    </r>
  </si>
  <si>
    <t>ac-ft</t>
  </si>
  <si>
    <t>s</t>
  </si>
  <si>
    <t>WOB</t>
  </si>
  <si>
    <t>rainfall</t>
  </si>
  <si>
    <t>run-off</t>
  </si>
  <si>
    <t>1 % event</t>
  </si>
  <si>
    <t>10 % event</t>
  </si>
  <si>
    <t>Undeveloped</t>
  </si>
  <si>
    <t>Land Use Type</t>
  </si>
  <si>
    <t>Residential (Rural)</t>
  </si>
  <si>
    <t>Residential (Small)</t>
  </si>
  <si>
    <t>Description</t>
  </si>
  <si>
    <t>Schools</t>
  </si>
  <si>
    <t>Developed Green Areas</t>
  </si>
  <si>
    <t>Commercial</t>
  </si>
  <si>
    <t>Isolated Transportation</t>
  </si>
  <si>
    <t>Water</t>
  </si>
  <si>
    <t>Unimproved, natural or agricultural</t>
  </si>
  <si>
    <t>≥ 5 acre ranch or farm</t>
  </si>
  <si>
    <t>&gt; 1/2 acre new residential neighborhoods, storm sewers or roadside ditches</t>
  </si>
  <si>
    <t>&gt; 1/4 acre, older neighborhoods w/limited capacity roadside ditches</t>
  </si>
  <si>
    <t>Residential (Large - Older)</t>
  </si>
  <si>
    <t>Residential (Large - Newer)</t>
  </si>
  <si>
    <t>≤ 1/4 acre</t>
  </si>
  <si>
    <t>% Impervious</t>
  </si>
  <si>
    <t>% Development</t>
  </si>
  <si>
    <t>Parks or golf courses</t>
  </si>
  <si>
    <t>Office parks, nurseries, airports, warehouses, or manufacturing w/non-paved areas</t>
  </si>
  <si>
    <t>Schools with non-paved areas</t>
  </si>
  <si>
    <t>Commercial, business, industrial or apartments</t>
  </si>
  <si>
    <t>Highway or major thoroughfare corridors</t>
  </si>
  <si>
    <t>Detention basins, lakes and channels</t>
  </si>
  <si>
    <t>10% Event (10-year)</t>
  </si>
  <si>
    <t>1% Event (100-year)</t>
  </si>
  <si>
    <t>10% Prob.</t>
  </si>
  <si>
    <t>1% Prob.</t>
  </si>
  <si>
    <t>≤ 20 ac</t>
  </si>
  <si>
    <t>&gt; 20 ac</t>
  </si>
  <si>
    <t>Imp. Cover</t>
  </si>
  <si>
    <t>% Impervious Cover</t>
  </si>
  <si>
    <t>Land Uses</t>
  </si>
  <si>
    <t>Area of Land Use</t>
  </si>
  <si>
    <t>% of Area Used</t>
  </si>
  <si>
    <t>Total Area</t>
  </si>
  <si>
    <t>Industrial</t>
  </si>
  <si>
    <t>% of Impervious</t>
  </si>
  <si>
    <t>Total % Impervious</t>
  </si>
  <si>
    <t>Run-off</t>
  </si>
  <si>
    <t>min</t>
  </si>
  <si>
    <r>
      <t>t</t>
    </r>
    <r>
      <rPr>
        <vertAlign val="subscript"/>
        <sz val="11"/>
        <color theme="1"/>
        <rFont val="Times New Roman"/>
        <family val="1"/>
      </rPr>
      <t>i</t>
    </r>
    <r>
      <rPr>
        <sz val="11"/>
        <color theme="1"/>
        <rFont val="Times New Roman"/>
        <family val="1"/>
      </rPr>
      <t xml:space="preserve"> (hr)</t>
    </r>
  </si>
  <si>
    <r>
      <t>t</t>
    </r>
    <r>
      <rPr>
        <vertAlign val="subscript"/>
        <sz val="11"/>
        <color theme="1"/>
        <rFont val="Times New Roman"/>
        <family val="1"/>
      </rPr>
      <t>i</t>
    </r>
    <r>
      <rPr>
        <sz val="11"/>
        <color theme="1"/>
        <rFont val="Times New Roman"/>
        <family val="1"/>
      </rPr>
      <t xml:space="preserve"> (min)</t>
    </r>
  </si>
  <si>
    <r>
      <t>t</t>
    </r>
    <r>
      <rPr>
        <vertAlign val="subscript"/>
        <sz val="11"/>
        <color theme="1"/>
        <rFont val="Times New Roman"/>
        <family val="1"/>
      </rPr>
      <t>i</t>
    </r>
    <r>
      <rPr>
        <sz val="11"/>
        <color theme="1"/>
        <rFont val="Times New Roman"/>
        <family val="1"/>
      </rPr>
      <t xml:space="preserve"> (s)</t>
    </r>
  </si>
  <si>
    <r>
      <t>T</t>
    </r>
    <r>
      <rPr>
        <b/>
        <vertAlign val="subscript"/>
        <sz val="11"/>
        <color theme="1"/>
        <rFont val="Times New Roman"/>
        <family val="1"/>
      </rPr>
      <t>P</t>
    </r>
  </si>
  <si>
    <r>
      <t>Q</t>
    </r>
    <r>
      <rPr>
        <b/>
        <vertAlign val="subscript"/>
        <sz val="11"/>
        <color theme="1"/>
        <rFont val="Times New Roman"/>
        <family val="1"/>
      </rPr>
      <t>P</t>
    </r>
    <r>
      <rPr>
        <b/>
        <sz val="11"/>
        <color theme="1"/>
        <rFont val="Times New Roman"/>
        <family val="1"/>
      </rPr>
      <t xml:space="preserve"> (formula)</t>
    </r>
  </si>
  <si>
    <r>
      <t>Q</t>
    </r>
    <r>
      <rPr>
        <vertAlign val="subscript"/>
        <sz val="11"/>
        <color theme="1"/>
        <rFont val="Times New Roman"/>
        <family val="1"/>
      </rPr>
      <t>i</t>
    </r>
    <r>
      <rPr>
        <sz val="11"/>
        <color theme="1"/>
        <rFont val="Times New Roman"/>
        <family val="1"/>
      </rPr>
      <t xml:space="preserve"> (cfs)</t>
    </r>
  </si>
  <si>
    <r>
      <t>Q</t>
    </r>
    <r>
      <rPr>
        <b/>
        <vertAlign val="subscript"/>
        <sz val="11"/>
        <color theme="1"/>
        <rFont val="Times New Roman"/>
        <family val="1"/>
      </rPr>
      <t>P</t>
    </r>
    <r>
      <rPr>
        <b/>
        <sz val="11"/>
        <color theme="1"/>
        <rFont val="Times New Roman"/>
        <family val="1"/>
      </rPr>
      <t xml:space="preserve"> (chart)</t>
    </r>
  </si>
  <si>
    <t>1 (Offsite)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</si>
</sst>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0.000"/>
  </numFmts>
  <fonts count="7" x14ac:knownFonts="1">
    <font>
      <sz val="11"/>
      <color theme="1"/>
      <name val="Calibri"/>
      <family val="2"/>
      <scheme val="minor"/>
    </font>
    <font>
      <i/>
      <sz val="11"/>
      <color theme="1"/>
      <name val="Times New Roman"/>
      <family val="1"/>
    </font>
    <font>
      <i/>
      <vertAlign val="superscript"/>
      <sz val="11"/>
      <color theme="1"/>
      <name val="Times New Roman"/>
      <family val="1"/>
    </font>
    <font>
      <sz val="11"/>
      <color theme="1"/>
      <name val="Times New Roman"/>
      <family val="1"/>
    </font>
    <font>
      <vertAlign val="subscript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vertAlign val="subscript"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3" fillId="0" borderId="14" xfId="0" applyFont="1" applyBorder="1" applyAlignment="1">
      <alignment horizontal="center"/>
    </xf>
    <xf numFmtId="166" fontId="3" fillId="0" borderId="7" xfId="0" applyNumberFormat="1" applyFont="1" applyBorder="1" applyAlignment="1">
      <alignment horizontal="center"/>
    </xf>
    <xf numFmtId="166" fontId="3" fillId="0" borderId="8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27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0" fontId="3" fillId="0" borderId="0" xfId="0" applyFont="1"/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9" fontId="3" fillId="0" borderId="0" xfId="0" applyNumberFormat="1" applyFont="1" applyAlignment="1">
      <alignment horizontal="center"/>
    </xf>
    <xf numFmtId="2" fontId="3" fillId="0" borderId="12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9" fontId="3" fillId="0" borderId="6" xfId="0" applyNumberFormat="1" applyFont="1" applyBorder="1" applyAlignment="1">
      <alignment horizontal="center" vertical="center"/>
    </xf>
    <xf numFmtId="9" fontId="3" fillId="0" borderId="8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9" fontId="3" fillId="0" borderId="9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9" fontId="3" fillId="0" borderId="11" xfId="0" applyNumberFormat="1" applyFont="1" applyBorder="1" applyAlignment="1">
      <alignment horizontal="center" vertical="center"/>
    </xf>
    <xf numFmtId="9" fontId="3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9" fontId="3" fillId="0" borderId="7" xfId="0" applyNumberFormat="1" applyFont="1" applyBorder="1" applyAlignment="1">
      <alignment horizontal="center" vertical="center"/>
    </xf>
    <xf numFmtId="10" fontId="3" fillId="0" borderId="7" xfId="0" applyNumberFormat="1" applyFont="1" applyBorder="1" applyAlignment="1">
      <alignment horizontal="center"/>
    </xf>
    <xf numFmtId="0" fontId="3" fillId="0" borderId="12" xfId="0" applyFont="1" applyBorder="1" applyAlignment="1">
      <alignment vertical="center"/>
    </xf>
    <xf numFmtId="9" fontId="3" fillId="0" borderId="12" xfId="0" applyNumberFormat="1" applyFont="1" applyBorder="1" applyAlignment="1">
      <alignment horizontal="center" vertical="center"/>
    </xf>
    <xf numFmtId="10" fontId="3" fillId="0" borderId="12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9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/>
    </xf>
    <xf numFmtId="9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165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5" fillId="0" borderId="0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vertical="center"/>
    </xf>
    <xf numFmtId="0" fontId="3" fillId="0" borderId="29" xfId="0" applyFont="1" applyBorder="1" applyAlignment="1">
      <alignment horizontal="center" vertical="center"/>
    </xf>
    <xf numFmtId="165" fontId="3" fillId="0" borderId="29" xfId="0" applyNumberFormat="1" applyFont="1" applyFill="1" applyBorder="1" applyAlignment="1">
      <alignment horizontal="center" vertical="center"/>
    </xf>
    <xf numFmtId="2" fontId="3" fillId="0" borderId="29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5" fontId="3" fillId="0" borderId="29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" fontId="3" fillId="0" borderId="29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9" fontId="3" fillId="0" borderId="0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10" fontId="3" fillId="0" borderId="7" xfId="0" applyNumberFormat="1" applyFont="1" applyBorder="1" applyAlignment="1">
      <alignment horizontal="center" vertical="center" wrapText="1"/>
    </xf>
    <xf numFmtId="10" fontId="3" fillId="0" borderId="3" xfId="0" applyNumberFormat="1" applyFont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center" vertical="center" wrapText="1"/>
    </xf>
    <xf numFmtId="165" fontId="3" fillId="0" borderId="20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textRotation="90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3" fillId="0" borderId="29" xfId="0" applyNumberFormat="1" applyFont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topLeftCell="A7" zoomScaleNormal="100" workbookViewId="0">
      <selection activeCell="F26" sqref="F26"/>
    </sheetView>
  </sheetViews>
  <sheetFormatPr defaultRowHeight="15" x14ac:dyDescent="0.25"/>
  <cols>
    <col min="1" max="1" width="15.28515625" style="41" customWidth="1"/>
    <col min="2" max="2" width="40.7109375" style="15" customWidth="1"/>
    <col min="3" max="3" width="15.85546875" style="42" bestFit="1" customWidth="1"/>
    <col min="4" max="4" width="15.28515625" style="42" bestFit="1" customWidth="1"/>
    <col min="5" max="5" width="15.28515625" style="86" customWidth="1"/>
    <col min="6" max="6" width="15.85546875" style="22" bestFit="1" customWidth="1"/>
    <col min="7" max="7" width="9.140625" style="23"/>
    <col min="8" max="8" width="11.5703125" style="23" customWidth="1"/>
    <col min="9" max="9" width="10.7109375" style="28" customWidth="1"/>
    <col min="10" max="10" width="10.42578125" style="11" bestFit="1" customWidth="1"/>
    <col min="11" max="16384" width="9.140625" style="11"/>
  </cols>
  <sheetData>
    <row r="1" spans="1:9" ht="15.75" thickBot="1" x14ac:dyDescent="0.3">
      <c r="A1" s="24" t="s">
        <v>19</v>
      </c>
      <c r="B1" s="25" t="s">
        <v>22</v>
      </c>
      <c r="C1" s="26" t="s">
        <v>35</v>
      </c>
      <c r="D1" s="27" t="s">
        <v>36</v>
      </c>
      <c r="E1" s="88"/>
    </row>
    <row r="2" spans="1:9" ht="30" customHeight="1" x14ac:dyDescent="0.25">
      <c r="A2" s="29" t="s">
        <v>18</v>
      </c>
      <c r="B2" s="30" t="s">
        <v>28</v>
      </c>
      <c r="C2" s="31">
        <v>0</v>
      </c>
      <c r="D2" s="32">
        <v>0</v>
      </c>
      <c r="E2" s="89"/>
    </row>
    <row r="3" spans="1:9" ht="30" customHeight="1" x14ac:dyDescent="0.25">
      <c r="A3" s="33" t="s">
        <v>20</v>
      </c>
      <c r="B3" s="34" t="s">
        <v>29</v>
      </c>
      <c r="C3" s="35">
        <v>0.05</v>
      </c>
      <c r="D3" s="36">
        <v>0</v>
      </c>
      <c r="E3" s="89"/>
    </row>
    <row r="4" spans="1:9" ht="30" customHeight="1" x14ac:dyDescent="0.25">
      <c r="A4" s="33" t="s">
        <v>33</v>
      </c>
      <c r="B4" s="33" t="s">
        <v>30</v>
      </c>
      <c r="C4" s="35">
        <v>0.2</v>
      </c>
      <c r="D4" s="36">
        <v>1</v>
      </c>
      <c r="E4" s="89"/>
    </row>
    <row r="5" spans="1:9" ht="30" customHeight="1" x14ac:dyDescent="0.25">
      <c r="A5" s="33" t="s">
        <v>32</v>
      </c>
      <c r="B5" s="33" t="s">
        <v>31</v>
      </c>
      <c r="C5" s="35">
        <v>0.2</v>
      </c>
      <c r="D5" s="36">
        <v>0.5</v>
      </c>
      <c r="E5" s="89"/>
    </row>
    <row r="6" spans="1:9" ht="30" customHeight="1" x14ac:dyDescent="0.25">
      <c r="A6" s="33" t="s">
        <v>21</v>
      </c>
      <c r="B6" s="34" t="s">
        <v>34</v>
      </c>
      <c r="C6" s="35">
        <v>0.4</v>
      </c>
      <c r="D6" s="36">
        <v>1</v>
      </c>
      <c r="E6" s="89"/>
    </row>
    <row r="7" spans="1:9" ht="30" customHeight="1" x14ac:dyDescent="0.25">
      <c r="A7" s="33" t="s">
        <v>23</v>
      </c>
      <c r="B7" s="34" t="s">
        <v>39</v>
      </c>
      <c r="C7" s="35">
        <v>0.4</v>
      </c>
      <c r="D7" s="36">
        <v>0.5</v>
      </c>
      <c r="E7" s="89"/>
    </row>
    <row r="8" spans="1:9" ht="30" customHeight="1" x14ac:dyDescent="0.25">
      <c r="A8" s="33" t="s">
        <v>24</v>
      </c>
      <c r="B8" s="34" t="s">
        <v>37</v>
      </c>
      <c r="C8" s="35">
        <v>0.15</v>
      </c>
      <c r="D8" s="36">
        <v>0.5</v>
      </c>
      <c r="E8" s="89"/>
    </row>
    <row r="9" spans="1:9" ht="30" customHeight="1" x14ac:dyDescent="0.25">
      <c r="A9" s="33" t="s">
        <v>55</v>
      </c>
      <c r="B9" s="33" t="s">
        <v>38</v>
      </c>
      <c r="C9" s="35">
        <v>0.6</v>
      </c>
      <c r="D9" s="36">
        <v>1</v>
      </c>
      <c r="E9" s="89"/>
    </row>
    <row r="10" spans="1:9" ht="30" customHeight="1" x14ac:dyDescent="0.25">
      <c r="A10" s="33" t="s">
        <v>25</v>
      </c>
      <c r="B10" s="33" t="s">
        <v>40</v>
      </c>
      <c r="C10" s="35">
        <v>0.85</v>
      </c>
      <c r="D10" s="36">
        <v>1</v>
      </c>
      <c r="E10" s="89"/>
      <c r="G10" s="22"/>
    </row>
    <row r="11" spans="1:9" ht="30" customHeight="1" x14ac:dyDescent="0.25">
      <c r="A11" s="33" t="s">
        <v>26</v>
      </c>
      <c r="B11" s="34" t="s">
        <v>41</v>
      </c>
      <c r="C11" s="35">
        <v>0.9</v>
      </c>
      <c r="D11" s="36">
        <v>1</v>
      </c>
      <c r="E11" s="89"/>
      <c r="G11" s="22"/>
    </row>
    <row r="12" spans="1:9" ht="30" customHeight="1" thickBot="1" x14ac:dyDescent="0.3">
      <c r="A12" s="37" t="s">
        <v>27</v>
      </c>
      <c r="B12" s="38" t="s">
        <v>42</v>
      </c>
      <c r="C12" s="39">
        <v>1</v>
      </c>
      <c r="D12" s="40">
        <v>1</v>
      </c>
      <c r="E12" s="89"/>
    </row>
    <row r="13" spans="1:9" ht="15.75" thickBot="1" x14ac:dyDescent="0.3"/>
    <row r="14" spans="1:9" ht="30" customHeight="1" x14ac:dyDescent="0.25">
      <c r="A14" s="98" t="s">
        <v>0</v>
      </c>
      <c r="B14" s="104" t="s">
        <v>51</v>
      </c>
      <c r="C14" s="104" t="s">
        <v>35</v>
      </c>
      <c r="D14" s="43" t="s">
        <v>54</v>
      </c>
      <c r="E14" s="85" t="s">
        <v>54</v>
      </c>
      <c r="F14" s="59" t="s">
        <v>52</v>
      </c>
      <c r="G14" s="99" t="s">
        <v>53</v>
      </c>
      <c r="H14" s="99" t="s">
        <v>56</v>
      </c>
      <c r="I14" s="101" t="s">
        <v>57</v>
      </c>
    </row>
    <row r="15" spans="1:9" ht="15.75" thickBot="1" x14ac:dyDescent="0.3">
      <c r="A15" s="103"/>
      <c r="B15" s="105"/>
      <c r="C15" s="105"/>
      <c r="D15" s="63" t="s">
        <v>2</v>
      </c>
      <c r="E15" s="63" t="s">
        <v>2</v>
      </c>
      <c r="F15" s="64" t="s">
        <v>2</v>
      </c>
      <c r="G15" s="100"/>
      <c r="H15" s="100"/>
      <c r="I15" s="102"/>
    </row>
    <row r="16" spans="1:9" ht="15" customHeight="1" x14ac:dyDescent="0.25">
      <c r="A16" s="98">
        <v>1</v>
      </c>
      <c r="B16" s="44" t="s">
        <v>24</v>
      </c>
      <c r="C16" s="45">
        <f>VLOOKUP(B16,$A$2:$D$12,3,FALSE)</f>
        <v>0.15</v>
      </c>
      <c r="D16" s="94">
        <f>E16-D21</f>
        <v>299.58999999999997</v>
      </c>
      <c r="E16" s="94">
        <f>'Alt 4 Qp'!C4</f>
        <v>583.54999999999995</v>
      </c>
      <c r="F16" s="17">
        <v>37.89</v>
      </c>
      <c r="G16" s="46">
        <f>F16/E$16</f>
        <v>6.4930168794447782E-2</v>
      </c>
      <c r="H16" s="46">
        <f>G16*C16</f>
        <v>9.7395253191671673E-3</v>
      </c>
      <c r="I16" s="95">
        <f>SUM(H16:H25)</f>
        <v>0.59935309742095799</v>
      </c>
    </row>
    <row r="17" spans="1:9" x14ac:dyDescent="0.25">
      <c r="A17" s="90"/>
      <c r="B17" s="50" t="s">
        <v>21</v>
      </c>
      <c r="C17" s="51">
        <f>VLOOKUP(B17,$A$2:$D$12,3,FALSE)</f>
        <v>0.4</v>
      </c>
      <c r="D17" s="92"/>
      <c r="E17" s="92"/>
      <c r="F17" s="18">
        <v>108</v>
      </c>
      <c r="G17" s="52">
        <f>F17/E$16</f>
        <v>0.18507411532859225</v>
      </c>
      <c r="H17" s="52">
        <f>G17*C17</f>
        <v>7.4029646131436908E-2</v>
      </c>
      <c r="I17" s="96"/>
    </row>
    <row r="18" spans="1:9" x14ac:dyDescent="0.25">
      <c r="A18" s="90"/>
      <c r="B18" s="50" t="s">
        <v>55</v>
      </c>
      <c r="C18" s="51">
        <f>VLOOKUP(B18,$A$2:$D$12,3,FALSE)</f>
        <v>0.6</v>
      </c>
      <c r="D18" s="92"/>
      <c r="E18" s="92"/>
      <c r="F18" s="18">
        <v>21.87</v>
      </c>
      <c r="G18" s="52">
        <f t="shared" ref="G18:G25" si="0">F18/E$16</f>
        <v>3.7477508354039936E-2</v>
      </c>
      <c r="H18" s="52">
        <f>G18*C18</f>
        <v>2.2486505012423962E-2</v>
      </c>
      <c r="I18" s="96"/>
    </row>
    <row r="19" spans="1:9" x14ac:dyDescent="0.25">
      <c r="A19" s="90"/>
      <c r="B19" s="50" t="s">
        <v>25</v>
      </c>
      <c r="C19" s="51">
        <f>VLOOKUP(B19,$A$2:$D$12,3,FALSE)</f>
        <v>0.85</v>
      </c>
      <c r="D19" s="92"/>
      <c r="E19" s="92"/>
      <c r="F19" s="18">
        <v>101.75</v>
      </c>
      <c r="G19" s="52">
        <f t="shared" si="0"/>
        <v>0.17436380772855797</v>
      </c>
      <c r="H19" s="52">
        <f t="shared" ref="H19:H25" si="1">G19*C19</f>
        <v>0.14820923656927426</v>
      </c>
      <c r="I19" s="96"/>
    </row>
    <row r="20" spans="1:9" x14ac:dyDescent="0.25">
      <c r="A20" s="90"/>
      <c r="B20" s="50" t="s">
        <v>27</v>
      </c>
      <c r="C20" s="51">
        <f>VLOOKUP(B20,$A$2:$D$12,3,FALSE)</f>
        <v>1</v>
      </c>
      <c r="D20" s="92"/>
      <c r="E20" s="92"/>
      <c r="F20" s="18">
        <v>30.08</v>
      </c>
      <c r="G20" s="52">
        <f t="shared" si="0"/>
        <v>5.1546568417444948E-2</v>
      </c>
      <c r="H20" s="52">
        <f t="shared" si="1"/>
        <v>5.1546568417444948E-2</v>
      </c>
      <c r="I20" s="96"/>
    </row>
    <row r="21" spans="1:9" x14ac:dyDescent="0.25">
      <c r="A21" s="90" t="s">
        <v>67</v>
      </c>
      <c r="B21" s="50" t="s">
        <v>32</v>
      </c>
      <c r="C21" s="51">
        <f t="shared" ref="C21:C25" si="2">VLOOKUP(B21,$A$2:$D$12,3,FALSE)</f>
        <v>0.2</v>
      </c>
      <c r="D21" s="92">
        <v>283.95999999999998</v>
      </c>
      <c r="E21" s="92"/>
      <c r="F21" s="18">
        <v>34.86</v>
      </c>
      <c r="G21" s="52">
        <f t="shared" si="0"/>
        <v>5.9737811669951166E-2</v>
      </c>
      <c r="H21" s="52">
        <f t="shared" si="1"/>
        <v>1.1947562333990233E-2</v>
      </c>
      <c r="I21" s="96"/>
    </row>
    <row r="22" spans="1:9" x14ac:dyDescent="0.25">
      <c r="A22" s="90"/>
      <c r="B22" s="50" t="s">
        <v>23</v>
      </c>
      <c r="C22" s="51">
        <f t="shared" si="2"/>
        <v>0.4</v>
      </c>
      <c r="D22" s="92"/>
      <c r="E22" s="92"/>
      <c r="F22" s="18">
        <v>49.6</v>
      </c>
      <c r="G22" s="52">
        <f t="shared" ref="G22" si="3">F22/E$16</f>
        <v>8.4997001113871998E-2</v>
      </c>
      <c r="H22" s="52">
        <f t="shared" ref="H22" si="4">G22*C22</f>
        <v>3.3998800445548802E-2</v>
      </c>
      <c r="I22" s="96"/>
    </row>
    <row r="23" spans="1:9" x14ac:dyDescent="0.25">
      <c r="A23" s="90"/>
      <c r="B23" s="50" t="s">
        <v>55</v>
      </c>
      <c r="C23" s="51">
        <f t="shared" si="2"/>
        <v>0.6</v>
      </c>
      <c r="D23" s="92"/>
      <c r="E23" s="92"/>
      <c r="F23" s="18">
        <v>57.99</v>
      </c>
      <c r="G23" s="52">
        <f t="shared" si="0"/>
        <v>9.9374518036158016E-2</v>
      </c>
      <c r="H23" s="52">
        <f t="shared" si="1"/>
        <v>5.9624710821694807E-2</v>
      </c>
      <c r="I23" s="96"/>
    </row>
    <row r="24" spans="1:9" x14ac:dyDescent="0.25">
      <c r="A24" s="90"/>
      <c r="B24" s="50" t="s">
        <v>18</v>
      </c>
      <c r="C24" s="51">
        <f t="shared" si="2"/>
        <v>0</v>
      </c>
      <c r="D24" s="92"/>
      <c r="E24" s="92"/>
      <c r="F24" s="18">
        <v>12.6</v>
      </c>
      <c r="G24" s="52">
        <f t="shared" si="0"/>
        <v>2.1591980121669095E-2</v>
      </c>
      <c r="H24" s="52">
        <f t="shared" si="1"/>
        <v>0</v>
      </c>
      <c r="I24" s="96"/>
    </row>
    <row r="25" spans="1:9" ht="15.75" thickBot="1" x14ac:dyDescent="0.3">
      <c r="A25" s="91"/>
      <c r="B25" s="47" t="s">
        <v>25</v>
      </c>
      <c r="C25" s="48">
        <f t="shared" si="2"/>
        <v>0.85</v>
      </c>
      <c r="D25" s="93"/>
      <c r="E25" s="93"/>
      <c r="F25" s="20">
        <f>115.76+1.41+11.74</f>
        <v>128.91</v>
      </c>
      <c r="G25" s="49">
        <f t="shared" si="0"/>
        <v>0.2209065204352669</v>
      </c>
      <c r="H25" s="49">
        <f t="shared" si="1"/>
        <v>0.18777054236997687</v>
      </c>
      <c r="I25" s="97"/>
    </row>
    <row r="26" spans="1:9" x14ac:dyDescent="0.25">
      <c r="A26" s="87"/>
      <c r="C26" s="69"/>
      <c r="D26" s="54"/>
      <c r="E26" s="54"/>
    </row>
    <row r="27" spans="1:9" x14ac:dyDescent="0.25">
      <c r="C27" s="69"/>
      <c r="D27" s="54"/>
      <c r="E27" s="54"/>
    </row>
    <row r="28" spans="1:9" x14ac:dyDescent="0.25">
      <c r="C28" s="68"/>
      <c r="D28" s="54"/>
      <c r="E28" s="54"/>
    </row>
    <row r="29" spans="1:9" x14ac:dyDescent="0.25">
      <c r="C29" s="68"/>
      <c r="D29" s="54"/>
      <c r="E29" s="54"/>
    </row>
    <row r="30" spans="1:9" x14ac:dyDescent="0.25">
      <c r="C30" s="68"/>
      <c r="D30" s="54"/>
      <c r="E30" s="54"/>
    </row>
    <row r="31" spans="1:9" x14ac:dyDescent="0.25">
      <c r="C31" s="53"/>
      <c r="D31" s="54"/>
      <c r="E31" s="54"/>
    </row>
    <row r="32" spans="1:9" x14ac:dyDescent="0.25">
      <c r="C32" s="53"/>
      <c r="D32" s="54"/>
      <c r="E32" s="54"/>
    </row>
    <row r="33" spans="3:5" x14ac:dyDescent="0.25">
      <c r="C33" s="53"/>
      <c r="D33" s="54"/>
      <c r="E33" s="54"/>
    </row>
    <row r="34" spans="3:5" x14ac:dyDescent="0.25">
      <c r="C34" s="53"/>
      <c r="D34" s="54"/>
      <c r="E34" s="54"/>
    </row>
    <row r="35" spans="3:5" x14ac:dyDescent="0.25">
      <c r="C35" s="53"/>
      <c r="D35" s="54"/>
      <c r="E35" s="54"/>
    </row>
    <row r="36" spans="3:5" x14ac:dyDescent="0.25">
      <c r="C36" s="53"/>
      <c r="D36" s="54"/>
      <c r="E36" s="54"/>
    </row>
    <row r="37" spans="3:5" x14ac:dyDescent="0.25">
      <c r="C37" s="53"/>
      <c r="D37" s="54"/>
      <c r="E37" s="54"/>
    </row>
    <row r="38" spans="3:5" x14ac:dyDescent="0.25">
      <c r="C38" s="53"/>
      <c r="D38" s="54"/>
      <c r="E38" s="54"/>
    </row>
    <row r="39" spans="3:5" x14ac:dyDescent="0.25">
      <c r="C39" s="53"/>
      <c r="D39" s="54"/>
      <c r="E39" s="54"/>
    </row>
    <row r="40" spans="3:5" x14ac:dyDescent="0.25">
      <c r="C40" s="53"/>
      <c r="D40" s="54"/>
      <c r="E40" s="54"/>
    </row>
    <row r="41" spans="3:5" x14ac:dyDescent="0.25">
      <c r="C41" s="53"/>
      <c r="D41" s="54"/>
      <c r="E41" s="54"/>
    </row>
    <row r="42" spans="3:5" x14ac:dyDescent="0.25">
      <c r="C42" s="53"/>
      <c r="D42" s="54"/>
      <c r="E42" s="54"/>
    </row>
    <row r="43" spans="3:5" x14ac:dyDescent="0.25">
      <c r="C43" s="53"/>
      <c r="D43" s="54"/>
      <c r="E43" s="54"/>
    </row>
    <row r="44" spans="3:5" x14ac:dyDescent="0.25">
      <c r="C44" s="53"/>
      <c r="D44" s="54"/>
      <c r="E44" s="54"/>
    </row>
    <row r="45" spans="3:5" x14ac:dyDescent="0.25">
      <c r="C45" s="53"/>
      <c r="D45" s="54"/>
      <c r="E45" s="54"/>
    </row>
    <row r="46" spans="3:5" x14ac:dyDescent="0.25">
      <c r="C46" s="53"/>
      <c r="D46" s="54"/>
      <c r="E46" s="54"/>
    </row>
    <row r="47" spans="3:5" x14ac:dyDescent="0.25">
      <c r="C47" s="53"/>
      <c r="D47" s="54"/>
      <c r="E47" s="54"/>
    </row>
    <row r="48" spans="3:5" x14ac:dyDescent="0.25">
      <c r="C48" s="53"/>
      <c r="D48" s="54"/>
      <c r="E48" s="54"/>
    </row>
    <row r="49" spans="3:5" x14ac:dyDescent="0.25">
      <c r="C49" s="53"/>
      <c r="D49" s="54"/>
      <c r="E49" s="54"/>
    </row>
    <row r="50" spans="3:5" x14ac:dyDescent="0.25">
      <c r="C50" s="53"/>
      <c r="D50" s="54"/>
      <c r="E50" s="54"/>
    </row>
    <row r="51" spans="3:5" x14ac:dyDescent="0.25">
      <c r="C51" s="53"/>
      <c r="D51" s="54"/>
      <c r="E51" s="54"/>
    </row>
    <row r="52" spans="3:5" x14ac:dyDescent="0.25">
      <c r="C52" s="53"/>
      <c r="D52" s="54"/>
      <c r="E52" s="54"/>
    </row>
    <row r="53" spans="3:5" x14ac:dyDescent="0.25">
      <c r="C53" s="53"/>
      <c r="D53" s="54"/>
      <c r="E53" s="54"/>
    </row>
    <row r="54" spans="3:5" x14ac:dyDescent="0.25">
      <c r="C54" s="53"/>
      <c r="D54" s="54"/>
      <c r="E54" s="54"/>
    </row>
    <row r="55" spans="3:5" x14ac:dyDescent="0.25">
      <c r="C55" s="53"/>
      <c r="D55" s="54"/>
      <c r="E55" s="54"/>
    </row>
    <row r="56" spans="3:5" x14ac:dyDescent="0.25">
      <c r="C56" s="53"/>
      <c r="D56" s="54"/>
      <c r="E56" s="54"/>
    </row>
    <row r="57" spans="3:5" x14ac:dyDescent="0.25">
      <c r="C57" s="53"/>
      <c r="D57" s="54"/>
      <c r="E57" s="54"/>
    </row>
    <row r="58" spans="3:5" x14ac:dyDescent="0.25">
      <c r="C58" s="53"/>
      <c r="D58" s="54"/>
      <c r="E58" s="54"/>
    </row>
    <row r="59" spans="3:5" x14ac:dyDescent="0.25">
      <c r="C59" s="53"/>
      <c r="D59" s="54"/>
      <c r="E59" s="54"/>
    </row>
    <row r="60" spans="3:5" x14ac:dyDescent="0.25">
      <c r="C60" s="53"/>
      <c r="D60" s="54"/>
      <c r="E60" s="54"/>
    </row>
    <row r="61" spans="3:5" x14ac:dyDescent="0.25">
      <c r="C61" s="53"/>
      <c r="D61" s="54"/>
      <c r="E61" s="54"/>
    </row>
    <row r="62" spans="3:5" x14ac:dyDescent="0.25">
      <c r="C62" s="53"/>
      <c r="D62" s="54"/>
      <c r="E62" s="54"/>
    </row>
    <row r="63" spans="3:5" x14ac:dyDescent="0.25">
      <c r="C63" s="53"/>
      <c r="D63" s="54"/>
      <c r="E63" s="54"/>
    </row>
    <row r="64" spans="3:5" x14ac:dyDescent="0.25">
      <c r="C64" s="53"/>
      <c r="D64" s="54"/>
      <c r="E64" s="54"/>
    </row>
    <row r="65" spans="3:5" x14ac:dyDescent="0.25">
      <c r="C65" s="53"/>
      <c r="D65" s="54"/>
      <c r="E65" s="54"/>
    </row>
    <row r="66" spans="3:5" x14ac:dyDescent="0.25">
      <c r="C66" s="53"/>
      <c r="D66" s="54"/>
      <c r="E66" s="54"/>
    </row>
    <row r="67" spans="3:5" x14ac:dyDescent="0.25">
      <c r="C67" s="53"/>
      <c r="D67" s="54"/>
      <c r="E67" s="54"/>
    </row>
    <row r="68" spans="3:5" x14ac:dyDescent="0.25">
      <c r="C68" s="53"/>
      <c r="D68" s="54"/>
      <c r="E68" s="54"/>
    </row>
    <row r="69" spans="3:5" x14ac:dyDescent="0.25">
      <c r="C69" s="53"/>
      <c r="D69" s="54"/>
      <c r="E69" s="54"/>
    </row>
    <row r="70" spans="3:5" x14ac:dyDescent="0.25">
      <c r="C70" s="53"/>
      <c r="D70" s="54"/>
      <c r="E70" s="54"/>
    </row>
    <row r="71" spans="3:5" x14ac:dyDescent="0.25">
      <c r="C71" s="53"/>
      <c r="D71" s="54"/>
      <c r="E71" s="54"/>
    </row>
    <row r="72" spans="3:5" x14ac:dyDescent="0.25">
      <c r="C72" s="53"/>
      <c r="D72" s="54"/>
      <c r="E72" s="54"/>
    </row>
    <row r="73" spans="3:5" x14ac:dyDescent="0.25">
      <c r="C73" s="53"/>
      <c r="D73" s="54"/>
      <c r="E73" s="54"/>
    </row>
    <row r="74" spans="3:5" x14ac:dyDescent="0.25">
      <c r="C74" s="53"/>
      <c r="D74" s="54"/>
      <c r="E74" s="54"/>
    </row>
    <row r="75" spans="3:5" x14ac:dyDescent="0.25">
      <c r="C75" s="53"/>
      <c r="D75" s="54"/>
      <c r="E75" s="54"/>
    </row>
    <row r="76" spans="3:5" x14ac:dyDescent="0.25">
      <c r="C76" s="53"/>
      <c r="D76" s="54"/>
      <c r="E76" s="54"/>
    </row>
    <row r="77" spans="3:5" x14ac:dyDescent="0.25">
      <c r="C77" s="53"/>
      <c r="D77" s="54"/>
      <c r="E77" s="54"/>
    </row>
    <row r="78" spans="3:5" x14ac:dyDescent="0.25">
      <c r="C78" s="53"/>
      <c r="D78" s="54"/>
      <c r="E78" s="54"/>
    </row>
    <row r="79" spans="3:5" x14ac:dyDescent="0.25">
      <c r="C79" s="53"/>
      <c r="D79" s="54"/>
      <c r="E79" s="54"/>
    </row>
    <row r="80" spans="3:5" x14ac:dyDescent="0.25">
      <c r="C80" s="54"/>
      <c r="D80" s="54"/>
      <c r="E80" s="54"/>
    </row>
    <row r="81" spans="3:5" x14ac:dyDescent="0.25">
      <c r="C81" s="54"/>
      <c r="D81" s="54"/>
      <c r="E81" s="54"/>
    </row>
    <row r="82" spans="3:5" x14ac:dyDescent="0.25">
      <c r="C82" s="54"/>
      <c r="D82" s="54"/>
      <c r="E82" s="54"/>
    </row>
    <row r="83" spans="3:5" x14ac:dyDescent="0.25">
      <c r="C83" s="54"/>
      <c r="D83" s="54"/>
      <c r="E83" s="54"/>
    </row>
    <row r="84" spans="3:5" x14ac:dyDescent="0.25">
      <c r="C84" s="54"/>
      <c r="D84" s="54"/>
      <c r="E84" s="54"/>
    </row>
    <row r="85" spans="3:5" x14ac:dyDescent="0.25">
      <c r="C85" s="54"/>
      <c r="D85" s="54"/>
      <c r="E85" s="54"/>
    </row>
    <row r="86" spans="3:5" x14ac:dyDescent="0.25">
      <c r="C86" s="54"/>
      <c r="D86" s="54"/>
      <c r="E86" s="54"/>
    </row>
    <row r="87" spans="3:5" x14ac:dyDescent="0.25">
      <c r="C87" s="54"/>
      <c r="D87" s="54"/>
      <c r="E87" s="54"/>
    </row>
    <row r="88" spans="3:5" x14ac:dyDescent="0.25">
      <c r="C88" s="54"/>
      <c r="D88" s="54"/>
      <c r="E88" s="54"/>
    </row>
    <row r="89" spans="3:5" x14ac:dyDescent="0.25">
      <c r="C89" s="54"/>
      <c r="D89" s="54"/>
      <c r="E89" s="54"/>
    </row>
  </sheetData>
  <mergeCells count="12">
    <mergeCell ref="H14:H15"/>
    <mergeCell ref="I14:I15"/>
    <mergeCell ref="G14:G15"/>
    <mergeCell ref="A14:A15"/>
    <mergeCell ref="B14:B15"/>
    <mergeCell ref="C14:C15"/>
    <mergeCell ref="A21:A25"/>
    <mergeCell ref="D21:D25"/>
    <mergeCell ref="E16:E25"/>
    <mergeCell ref="I16:I25"/>
    <mergeCell ref="D16:D20"/>
    <mergeCell ref="A16:A20"/>
  </mergeCells>
  <pageMargins left="0.7" right="0.7" top="0.75" bottom="0.75" header="0.3" footer="0.3"/>
  <pageSetup scale="86" fitToHeight="0" orientation="landscape" r:id="rId1"/>
  <headerFooter>
    <oddHeader>&amp;C&amp;"Times New Roman,Regular"&amp;12&amp;UTOD Proposed Land Use</oddHeader>
    <oddFooter>&amp;C&amp;"Times New Roman,Regular"&amp;Z&amp;F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1"/>
  <sheetViews>
    <sheetView tabSelected="1" zoomScaleNormal="100" workbookViewId="0">
      <selection activeCell="I14" sqref="I14"/>
    </sheetView>
  </sheetViews>
  <sheetFormatPr defaultRowHeight="15" x14ac:dyDescent="0.25"/>
  <cols>
    <col min="1" max="1" width="11.42578125" style="65" customWidth="1"/>
    <col min="2" max="2" width="9.140625" style="60" customWidth="1"/>
    <col min="3" max="3" width="9.140625" style="60"/>
    <col min="4" max="4" width="12.140625" style="60" customWidth="1"/>
    <col min="5" max="6" width="9.140625" style="60"/>
    <col min="7" max="7" width="10.28515625" style="60" customWidth="1"/>
    <col min="8" max="8" width="9" style="60" hidden="1" customWidth="1"/>
    <col min="9" max="9" width="10.7109375" style="60" customWidth="1"/>
    <col min="10" max="10" width="9.140625" style="60"/>
    <col min="11" max="12" width="12.85546875" style="60" customWidth="1"/>
    <col min="13" max="15" width="9.140625" style="60"/>
    <col min="16" max="16" width="3.7109375" style="60" bestFit="1" customWidth="1"/>
    <col min="17" max="16384" width="9.140625" style="60"/>
  </cols>
  <sheetData>
    <row r="1" spans="1:23" ht="18" customHeight="1" x14ac:dyDescent="0.25">
      <c r="B1" s="113" t="s">
        <v>0</v>
      </c>
      <c r="C1" s="111" t="s">
        <v>1</v>
      </c>
      <c r="D1" s="115" t="s">
        <v>50</v>
      </c>
      <c r="E1" s="111" t="s">
        <v>3</v>
      </c>
      <c r="F1" s="111" t="s">
        <v>4</v>
      </c>
      <c r="G1" s="115" t="s">
        <v>64</v>
      </c>
      <c r="H1" s="115" t="s">
        <v>66</v>
      </c>
      <c r="I1" s="117" t="s">
        <v>6</v>
      </c>
      <c r="J1" s="117" t="s">
        <v>8</v>
      </c>
      <c r="K1" s="115" t="s">
        <v>9</v>
      </c>
      <c r="L1" s="115" t="s">
        <v>9</v>
      </c>
      <c r="M1" s="111" t="s">
        <v>63</v>
      </c>
      <c r="N1" s="109" t="s">
        <v>63</v>
      </c>
      <c r="O1" s="14"/>
      <c r="P1" s="14"/>
      <c r="Q1" s="107" t="s">
        <v>49</v>
      </c>
      <c r="R1" s="108" t="s">
        <v>45</v>
      </c>
      <c r="S1" s="108"/>
      <c r="T1" s="108"/>
      <c r="U1" s="108" t="s">
        <v>46</v>
      </c>
      <c r="V1" s="108"/>
    </row>
    <row r="2" spans="1:23" x14ac:dyDescent="0.25">
      <c r="B2" s="114"/>
      <c r="C2" s="112"/>
      <c r="D2" s="116"/>
      <c r="E2" s="112"/>
      <c r="F2" s="112"/>
      <c r="G2" s="116"/>
      <c r="H2" s="116"/>
      <c r="I2" s="118"/>
      <c r="J2" s="118"/>
      <c r="K2" s="116"/>
      <c r="L2" s="116"/>
      <c r="M2" s="112"/>
      <c r="N2" s="110"/>
      <c r="O2" s="14"/>
      <c r="P2" s="14"/>
      <c r="Q2" s="107"/>
      <c r="R2" s="108" t="s">
        <v>3</v>
      </c>
      <c r="S2" s="108"/>
      <c r="T2" s="61" t="s">
        <v>58</v>
      </c>
      <c r="U2" s="108" t="s">
        <v>3</v>
      </c>
      <c r="V2" s="108"/>
      <c r="W2" s="61" t="s">
        <v>58</v>
      </c>
    </row>
    <row r="3" spans="1:23" ht="18.75" thickBot="1" x14ac:dyDescent="0.3">
      <c r="B3" s="114"/>
      <c r="C3" s="12" t="s">
        <v>2</v>
      </c>
      <c r="D3" s="116"/>
      <c r="E3" s="112"/>
      <c r="F3" s="112"/>
      <c r="G3" s="12" t="s">
        <v>5</v>
      </c>
      <c r="H3" s="12" t="s">
        <v>5</v>
      </c>
      <c r="I3" s="12" t="s">
        <v>7</v>
      </c>
      <c r="J3" s="12" t="s">
        <v>7</v>
      </c>
      <c r="K3" s="12" t="s">
        <v>10</v>
      </c>
      <c r="L3" s="12" t="s">
        <v>11</v>
      </c>
      <c r="M3" s="12" t="s">
        <v>12</v>
      </c>
      <c r="N3" s="13" t="s">
        <v>59</v>
      </c>
      <c r="O3" s="16"/>
      <c r="Q3" s="107"/>
      <c r="R3" s="60" t="s">
        <v>47</v>
      </c>
      <c r="S3" s="60" t="s">
        <v>48</v>
      </c>
      <c r="T3" s="61"/>
      <c r="U3" s="60" t="s">
        <v>47</v>
      </c>
      <c r="V3" s="60" t="s">
        <v>48</v>
      </c>
      <c r="W3" s="61"/>
    </row>
    <row r="4" spans="1:23" s="61" customFormat="1" ht="30" customHeight="1" thickBot="1" x14ac:dyDescent="0.3">
      <c r="A4" s="67" t="s">
        <v>43</v>
      </c>
      <c r="B4" s="26">
        <v>1</v>
      </c>
      <c r="C4" s="70">
        <f>299.59+283.96</f>
        <v>583.54999999999995</v>
      </c>
      <c r="D4" s="71">
        <f>'Land Use'!I16</f>
        <v>0.59935309742095799</v>
      </c>
      <c r="E4" s="72">
        <f>IF(C4&lt;20,VLOOKUP(D4,$Q$4:$V$10,2,TRUE),VLOOKUP(D4,$Q$4:$V$10,3,TRUE))</f>
        <v>5.1759089481049898</v>
      </c>
      <c r="F4" s="70">
        <f>IF(C4&gt;20,0.823,1)</f>
        <v>0.82299999999999995</v>
      </c>
      <c r="G4" s="131">
        <f>E4*(C4^F4)</f>
        <v>978.29285635044153</v>
      </c>
      <c r="H4" s="70">
        <v>525</v>
      </c>
      <c r="I4" s="70">
        <f>$S$18</f>
        <v>7.6</v>
      </c>
      <c r="J4" s="72">
        <f>VLOOKUP(D4,$Q$4:$W$10,4,TRUE)</f>
        <v>6.7430068831576842</v>
      </c>
      <c r="K4" s="73">
        <f>(J4/12)*(C4*43560)</f>
        <v>14283620.449999999</v>
      </c>
      <c r="L4" s="131">
        <f>K4/43560</f>
        <v>327.90680555555554</v>
      </c>
      <c r="M4" s="73">
        <f>K4/(1.39*G4)</f>
        <v>10503.997722713373</v>
      </c>
      <c r="N4" s="74">
        <f>M4/60</f>
        <v>175.06662871188956</v>
      </c>
      <c r="Q4" s="19">
        <v>0</v>
      </c>
      <c r="R4" s="21">
        <v>1.2</v>
      </c>
      <c r="S4" s="21">
        <v>2.1</v>
      </c>
      <c r="T4" s="60">
        <f>S19</f>
        <v>5.7</v>
      </c>
      <c r="U4" s="21">
        <v>2</v>
      </c>
      <c r="V4" s="21">
        <v>3.4</v>
      </c>
      <c r="W4" s="60">
        <f>S15</f>
        <v>11.1</v>
      </c>
    </row>
    <row r="5" spans="1:23" s="61" customFormat="1" ht="30" customHeight="1" thickBot="1" x14ac:dyDescent="0.3">
      <c r="A5" s="76" t="s">
        <v>44</v>
      </c>
      <c r="B5" s="26">
        <v>1</v>
      </c>
      <c r="C5" s="70">
        <f>C4</f>
        <v>583.54999999999995</v>
      </c>
      <c r="D5" s="75">
        <f>D4</f>
        <v>0.59935309742095799</v>
      </c>
      <c r="E5" s="72">
        <f>IF(C5&lt;20,VLOOKUP(D5,$Q$4:$V$10,5,TRUE),VLOOKUP(D5,$Q$4:$V$10,6,TRUE))</f>
        <v>7.9202096364207577</v>
      </c>
      <c r="F5" s="70">
        <f t="shared" ref="F5" si="0">IF(C5&gt;20,0.823,1)</f>
        <v>0.82299999999999995</v>
      </c>
      <c r="G5" s="131">
        <f t="shared" ref="G5" si="1">E5*(C5^F5)</f>
        <v>1496.9901104897076</v>
      </c>
      <c r="H5" s="70">
        <v>845</v>
      </c>
      <c r="I5" s="70">
        <f>$S$14</f>
        <v>13.2</v>
      </c>
      <c r="J5" s="72">
        <f>VLOOKUP(D5,$Q$4:$W$10,7,TRUE)</f>
        <v>12.343006883157685</v>
      </c>
      <c r="K5" s="73">
        <f t="shared" ref="K5" si="2">(J5/12)*(C5*43560)</f>
        <v>26146024.849999998</v>
      </c>
      <c r="L5" s="131">
        <f t="shared" ref="L5" si="3">K5/43560</f>
        <v>600.23013888888886</v>
      </c>
      <c r="M5" s="73">
        <f t="shared" ref="M5" si="4">K5/(1.39*G5)</f>
        <v>12565.273269567944</v>
      </c>
      <c r="N5" s="74">
        <f t="shared" ref="N5" si="5">M5/60</f>
        <v>209.42122115946574</v>
      </c>
      <c r="O5" s="86"/>
      <c r="Q5" s="19">
        <v>0.1</v>
      </c>
      <c r="R5" s="21">
        <v>1.5</v>
      </c>
      <c r="S5" s="21">
        <v>2.6</v>
      </c>
      <c r="T5" s="22">
        <f>T$8-(($Q$8-$Q5)/($Q$8-$Q$4))</f>
        <v>5.75</v>
      </c>
      <c r="U5" s="21">
        <v>2.5</v>
      </c>
      <c r="V5" s="21">
        <v>4.3</v>
      </c>
      <c r="W5" s="22">
        <f>W$8-(($Q$8-$Q5)/($Q$8-$Q$4))</f>
        <v>11.25</v>
      </c>
    </row>
    <row r="6" spans="1:23" ht="15" customHeight="1" x14ac:dyDescent="0.25">
      <c r="A6" s="66"/>
      <c r="B6" s="7"/>
      <c r="C6" s="7"/>
      <c r="D6" s="55"/>
      <c r="E6" s="56"/>
      <c r="F6" s="7"/>
      <c r="G6" s="57"/>
      <c r="H6" s="7"/>
      <c r="I6" s="7"/>
      <c r="J6" s="57"/>
      <c r="K6" s="58"/>
      <c r="L6" s="57"/>
      <c r="M6" s="58"/>
      <c r="N6" s="56"/>
      <c r="Q6" s="19">
        <v>0.2</v>
      </c>
      <c r="R6" s="21">
        <v>1.8</v>
      </c>
      <c r="S6" s="21">
        <v>3.1</v>
      </c>
      <c r="T6" s="22">
        <f>T$8-(($Q$8-$Q6)/($Q$8-$Q$4))</f>
        <v>6</v>
      </c>
      <c r="U6" s="21">
        <v>3.1</v>
      </c>
      <c r="V6" s="21">
        <v>5.3</v>
      </c>
      <c r="W6" s="22">
        <f>W$8-(($Q$8-$Q6)/($Q$8-$Q$4))</f>
        <v>11.5</v>
      </c>
    </row>
    <row r="7" spans="1:23" x14ac:dyDescent="0.25">
      <c r="N7" s="21"/>
      <c r="Q7" s="19">
        <v>0.3</v>
      </c>
      <c r="R7" s="21">
        <v>2.2999999999999998</v>
      </c>
      <c r="S7" s="21">
        <v>3.9</v>
      </c>
      <c r="T7" s="22">
        <f>T$8-(($Q$8-$Q7)/($Q$8-$Q$4))</f>
        <v>6.25</v>
      </c>
      <c r="U7" s="21">
        <v>3.8</v>
      </c>
      <c r="V7" s="21">
        <v>6.4</v>
      </c>
      <c r="W7" s="22">
        <f>W$8-(($Q$8-$Q7)/($Q$8-$Q$4))</f>
        <v>11.75</v>
      </c>
    </row>
    <row r="8" spans="1:23" x14ac:dyDescent="0.25">
      <c r="Q8" s="19">
        <v>0.4</v>
      </c>
      <c r="R8" s="21">
        <v>2.7</v>
      </c>
      <c r="S8" s="21">
        <v>4.5999999999999996</v>
      </c>
      <c r="T8" s="60">
        <f>S20</f>
        <v>6.5</v>
      </c>
      <c r="U8" s="21">
        <v>4.3</v>
      </c>
      <c r="V8" s="21">
        <v>7.3</v>
      </c>
      <c r="W8" s="60">
        <f>S16</f>
        <v>12</v>
      </c>
    </row>
    <row r="9" spans="1:23" x14ac:dyDescent="0.25">
      <c r="Q9" s="23">
        <f>D4</f>
        <v>0.59935309742095799</v>
      </c>
      <c r="R9" s="22">
        <f>R$10-((($Q$10-$Q9)/($Q$10-$Q$8))*(R$10-R$8))</f>
        <v>3.0544055065261477</v>
      </c>
      <c r="S9" s="22">
        <f>S$10-((($Q$10-$Q9)/($Q$10-$Q$8))*(S$10-S$8))</f>
        <v>5.1759089481049898</v>
      </c>
      <c r="T9" s="22">
        <f>T$10-(($Q$10-$Q9)/($Q$10-$Q$8))</f>
        <v>6.7430068831576842</v>
      </c>
      <c r="U9" s="22">
        <f>U$10-((($Q$10-$Q9)/($Q$10-$Q$8))*(U$10-U$8))</f>
        <v>4.6544055065261469</v>
      </c>
      <c r="V9" s="22">
        <f>V$10-((($Q$10-$Q9)/($Q$10-$Q$8))*(V$10-V$8))</f>
        <v>7.9202096364207577</v>
      </c>
      <c r="W9" s="22">
        <f>W$10-(($Q$10-$Q9)/($Q$10-$Q$8))</f>
        <v>12.343006883157685</v>
      </c>
    </row>
    <row r="10" spans="1:23" x14ac:dyDescent="0.25">
      <c r="Q10" s="19">
        <v>0.85</v>
      </c>
      <c r="R10" s="21">
        <v>3.5</v>
      </c>
      <c r="S10" s="21">
        <v>5.9</v>
      </c>
      <c r="T10" s="60">
        <f>S21</f>
        <v>7.3</v>
      </c>
      <c r="U10" s="21">
        <v>5.0999999999999996</v>
      </c>
      <c r="V10" s="21">
        <v>8.6999999999999993</v>
      </c>
      <c r="W10" s="60">
        <f>S17</f>
        <v>12.9</v>
      </c>
    </row>
    <row r="13" spans="1:23" x14ac:dyDescent="0.25">
      <c r="Q13" s="16"/>
      <c r="S13" s="60" t="s">
        <v>13</v>
      </c>
    </row>
    <row r="14" spans="1:23" x14ac:dyDescent="0.25">
      <c r="Q14" s="106" t="s">
        <v>16</v>
      </c>
      <c r="R14" s="60" t="s">
        <v>14</v>
      </c>
      <c r="S14" s="60">
        <v>13.2</v>
      </c>
    </row>
    <row r="15" spans="1:23" x14ac:dyDescent="0.25">
      <c r="Q15" s="106"/>
      <c r="R15" s="107" t="s">
        <v>15</v>
      </c>
      <c r="S15" s="60">
        <v>11.1</v>
      </c>
      <c r="T15" s="19">
        <v>0</v>
      </c>
    </row>
    <row r="16" spans="1:23" x14ac:dyDescent="0.25">
      <c r="Q16" s="106"/>
      <c r="R16" s="107"/>
      <c r="S16" s="60">
        <v>12</v>
      </c>
      <c r="T16" s="19">
        <v>0.4</v>
      </c>
    </row>
    <row r="17" spans="17:20" x14ac:dyDescent="0.25">
      <c r="Q17" s="106"/>
      <c r="R17" s="107"/>
      <c r="S17" s="60">
        <v>12.9</v>
      </c>
      <c r="T17" s="19">
        <v>0.85</v>
      </c>
    </row>
    <row r="18" spans="17:20" x14ac:dyDescent="0.25">
      <c r="Q18" s="106" t="s">
        <v>17</v>
      </c>
      <c r="R18" s="60" t="s">
        <v>14</v>
      </c>
      <c r="S18" s="60">
        <v>7.6</v>
      </c>
    </row>
    <row r="19" spans="17:20" x14ac:dyDescent="0.25">
      <c r="Q19" s="106"/>
      <c r="R19" s="107" t="s">
        <v>15</v>
      </c>
      <c r="S19" s="60">
        <v>5.7</v>
      </c>
      <c r="T19" s="19">
        <v>0</v>
      </c>
    </row>
    <row r="20" spans="17:20" x14ac:dyDescent="0.25">
      <c r="Q20" s="106"/>
      <c r="R20" s="107"/>
      <c r="S20" s="60">
        <v>6.5</v>
      </c>
      <c r="T20" s="19">
        <v>0.4</v>
      </c>
    </row>
    <row r="21" spans="17:20" x14ac:dyDescent="0.25">
      <c r="Q21" s="106"/>
      <c r="R21" s="107"/>
      <c r="S21" s="60">
        <v>7.3</v>
      </c>
      <c r="T21" s="19">
        <v>0.85</v>
      </c>
    </row>
  </sheetData>
  <mergeCells count="22">
    <mergeCell ref="M1:M2"/>
    <mergeCell ref="B1:B3"/>
    <mergeCell ref="C1:C2"/>
    <mergeCell ref="D1:D3"/>
    <mergeCell ref="E1:E3"/>
    <mergeCell ref="F1:F3"/>
    <mergeCell ref="G1:G2"/>
    <mergeCell ref="H1:H2"/>
    <mergeCell ref="I1:I2"/>
    <mergeCell ref="J1:J2"/>
    <mergeCell ref="K1:K2"/>
    <mergeCell ref="L1:L2"/>
    <mergeCell ref="Q18:Q21"/>
    <mergeCell ref="R19:R21"/>
    <mergeCell ref="U2:V2"/>
    <mergeCell ref="R2:S2"/>
    <mergeCell ref="N1:N2"/>
    <mergeCell ref="U1:V1"/>
    <mergeCell ref="R1:T1"/>
    <mergeCell ref="Q1:Q3"/>
    <mergeCell ref="Q14:Q17"/>
    <mergeCell ref="R15:R17"/>
  </mergeCells>
  <pageMargins left="0.7" right="0.7" top="0.75" bottom="0.75" header="0.3" footer="0.3"/>
  <pageSetup scale="91" orientation="landscape" r:id="rId1"/>
  <headerFooter>
    <oddHeader>&amp;C&amp;"Times New Roman,Bold"&amp;UExhibit 9
&amp;UTOD Proposed Peak Flow Calculations</oddHeader>
    <oddFooter>&amp;C&amp;"Times New Roman,Regular"&amp;10&amp;Z&amp;F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M9"/>
  <sheetViews>
    <sheetView workbookViewId="0">
      <selection activeCell="B20" sqref="B20"/>
    </sheetView>
  </sheetViews>
  <sheetFormatPr defaultRowHeight="15" x14ac:dyDescent="0.25"/>
  <cols>
    <col min="1" max="1" width="9.140625" style="11"/>
    <col min="2" max="2" width="9.140625" style="60"/>
    <col min="3" max="3" width="9.140625" style="11"/>
    <col min="4" max="4" width="9.85546875" style="11" customWidth="1"/>
    <col min="5" max="16384" width="9.140625" style="11"/>
  </cols>
  <sheetData>
    <row r="1" spans="1:299" x14ac:dyDescent="0.25">
      <c r="A1" s="121" t="s">
        <v>0</v>
      </c>
      <c r="B1" s="123" t="s">
        <v>1</v>
      </c>
      <c r="C1" s="111" t="s">
        <v>63</v>
      </c>
      <c r="D1" s="125" t="s">
        <v>64</v>
      </c>
    </row>
    <row r="2" spans="1:299" x14ac:dyDescent="0.25">
      <c r="A2" s="122"/>
      <c r="B2" s="124"/>
      <c r="C2" s="112"/>
      <c r="D2" s="126"/>
    </row>
    <row r="3" spans="1:299" ht="15.75" thickBot="1" x14ac:dyDescent="0.3">
      <c r="A3" s="122"/>
      <c r="B3" s="77" t="s">
        <v>2</v>
      </c>
      <c r="C3" s="12" t="s">
        <v>12</v>
      </c>
      <c r="D3" s="13" t="s">
        <v>5</v>
      </c>
    </row>
    <row r="4" spans="1:299" ht="15.75" thickBot="1" x14ac:dyDescent="0.3">
      <c r="A4" s="81" t="e">
        <f>#REF!</f>
        <v>#REF!</v>
      </c>
      <c r="B4" s="78">
        <f>'Alt 4 Qp'!C4</f>
        <v>583.54999999999995</v>
      </c>
      <c r="C4" s="79">
        <f>'Alt 4 Qp'!M4</f>
        <v>10503.997722713373</v>
      </c>
      <c r="D4" s="80">
        <f>'Alt 4 Qp'!G4</f>
        <v>978.29285635044153</v>
      </c>
    </row>
    <row r="5" spans="1:299" ht="15.75" thickBot="1" x14ac:dyDescent="0.3"/>
    <row r="6" spans="1:299" s="60" customFormat="1" ht="16.5" x14ac:dyDescent="0.3">
      <c r="A6" s="127" t="s">
        <v>60</v>
      </c>
      <c r="B6" s="128"/>
      <c r="C6" s="1">
        <v>0</v>
      </c>
      <c r="D6" s="2">
        <f>D7/60</f>
        <v>8.3333333333333329E-2</v>
      </c>
      <c r="E6" s="2">
        <f t="shared" ref="E6:BP6" si="0">E7/60</f>
        <v>0.16666666666666666</v>
      </c>
      <c r="F6" s="2">
        <f t="shared" si="0"/>
        <v>0.25</v>
      </c>
      <c r="G6" s="2">
        <f t="shared" si="0"/>
        <v>0.33333333333333331</v>
      </c>
      <c r="H6" s="2">
        <f t="shared" si="0"/>
        <v>0.41666666666666669</v>
      </c>
      <c r="I6" s="2">
        <f t="shared" si="0"/>
        <v>0.5</v>
      </c>
      <c r="J6" s="2">
        <f t="shared" si="0"/>
        <v>0.58333333333333337</v>
      </c>
      <c r="K6" s="2">
        <f t="shared" si="0"/>
        <v>0.66666666666666663</v>
      </c>
      <c r="L6" s="2">
        <f t="shared" si="0"/>
        <v>0.75</v>
      </c>
      <c r="M6" s="2">
        <f t="shared" si="0"/>
        <v>0.83333333333333337</v>
      </c>
      <c r="N6" s="2">
        <f t="shared" si="0"/>
        <v>0.91666666666666663</v>
      </c>
      <c r="O6" s="2">
        <f t="shared" si="0"/>
        <v>1</v>
      </c>
      <c r="P6" s="2">
        <f t="shared" si="0"/>
        <v>1.0833333333333333</v>
      </c>
      <c r="Q6" s="2">
        <f t="shared" si="0"/>
        <v>1.1666666666666667</v>
      </c>
      <c r="R6" s="2">
        <f t="shared" si="0"/>
        <v>1.25</v>
      </c>
      <c r="S6" s="2">
        <f t="shared" si="0"/>
        <v>1.3333333333333333</v>
      </c>
      <c r="T6" s="2">
        <f t="shared" si="0"/>
        <v>1.4166666666666667</v>
      </c>
      <c r="U6" s="2">
        <f t="shared" si="0"/>
        <v>1.5</v>
      </c>
      <c r="V6" s="2">
        <f t="shared" si="0"/>
        <v>1.5833333333333333</v>
      </c>
      <c r="W6" s="2">
        <f t="shared" si="0"/>
        <v>1.6666666666666667</v>
      </c>
      <c r="X6" s="2">
        <f t="shared" si="0"/>
        <v>1.75</v>
      </c>
      <c r="Y6" s="2">
        <f t="shared" si="0"/>
        <v>1.8333333333333333</v>
      </c>
      <c r="Z6" s="2">
        <f t="shared" si="0"/>
        <v>1.9166666666666667</v>
      </c>
      <c r="AA6" s="2">
        <f t="shared" si="0"/>
        <v>2</v>
      </c>
      <c r="AB6" s="2">
        <f t="shared" si="0"/>
        <v>2.0833333333333335</v>
      </c>
      <c r="AC6" s="2">
        <f t="shared" si="0"/>
        <v>2.1666666666666665</v>
      </c>
      <c r="AD6" s="2">
        <f t="shared" si="0"/>
        <v>2.25</v>
      </c>
      <c r="AE6" s="2">
        <f t="shared" si="0"/>
        <v>2.3333333333333335</v>
      </c>
      <c r="AF6" s="2">
        <f t="shared" si="0"/>
        <v>2.4166666666666665</v>
      </c>
      <c r="AG6" s="2">
        <f t="shared" si="0"/>
        <v>2.5</v>
      </c>
      <c r="AH6" s="2">
        <f t="shared" si="0"/>
        <v>2.5833333333333335</v>
      </c>
      <c r="AI6" s="2">
        <f t="shared" si="0"/>
        <v>2.6666666666666665</v>
      </c>
      <c r="AJ6" s="2">
        <f t="shared" si="0"/>
        <v>2.75</v>
      </c>
      <c r="AK6" s="2">
        <f t="shared" si="0"/>
        <v>2.8333333333333335</v>
      </c>
      <c r="AL6" s="2">
        <f t="shared" si="0"/>
        <v>2.9166666666666665</v>
      </c>
      <c r="AM6" s="2">
        <f t="shared" si="0"/>
        <v>3</v>
      </c>
      <c r="AN6" s="2">
        <f t="shared" si="0"/>
        <v>3.0833333333333335</v>
      </c>
      <c r="AO6" s="2">
        <f t="shared" si="0"/>
        <v>3.1666666666666665</v>
      </c>
      <c r="AP6" s="2">
        <f t="shared" si="0"/>
        <v>3.25</v>
      </c>
      <c r="AQ6" s="2">
        <f t="shared" si="0"/>
        <v>3.3333333333333335</v>
      </c>
      <c r="AR6" s="2">
        <f t="shared" si="0"/>
        <v>3.4166666666666665</v>
      </c>
      <c r="AS6" s="2">
        <f t="shared" si="0"/>
        <v>3.5</v>
      </c>
      <c r="AT6" s="2">
        <f t="shared" si="0"/>
        <v>3.5833333333333335</v>
      </c>
      <c r="AU6" s="2">
        <f t="shared" si="0"/>
        <v>3.6666666666666665</v>
      </c>
      <c r="AV6" s="2">
        <f t="shared" si="0"/>
        <v>3.75</v>
      </c>
      <c r="AW6" s="2">
        <f t="shared" si="0"/>
        <v>3.8333333333333335</v>
      </c>
      <c r="AX6" s="2">
        <f t="shared" si="0"/>
        <v>3.9166666666666665</v>
      </c>
      <c r="AY6" s="2">
        <f t="shared" si="0"/>
        <v>4</v>
      </c>
      <c r="AZ6" s="2">
        <f t="shared" si="0"/>
        <v>4.083333333333333</v>
      </c>
      <c r="BA6" s="2">
        <f t="shared" si="0"/>
        <v>4.166666666666667</v>
      </c>
      <c r="BB6" s="2">
        <f t="shared" si="0"/>
        <v>4.25</v>
      </c>
      <c r="BC6" s="2">
        <f t="shared" si="0"/>
        <v>4.333333333333333</v>
      </c>
      <c r="BD6" s="2">
        <f t="shared" si="0"/>
        <v>4.416666666666667</v>
      </c>
      <c r="BE6" s="2">
        <f t="shared" si="0"/>
        <v>4.5</v>
      </c>
      <c r="BF6" s="2">
        <f t="shared" si="0"/>
        <v>4.583333333333333</v>
      </c>
      <c r="BG6" s="2">
        <f t="shared" si="0"/>
        <v>4.666666666666667</v>
      </c>
      <c r="BH6" s="2">
        <f t="shared" si="0"/>
        <v>4.75</v>
      </c>
      <c r="BI6" s="2">
        <f t="shared" si="0"/>
        <v>4.833333333333333</v>
      </c>
      <c r="BJ6" s="2">
        <f t="shared" si="0"/>
        <v>4.916666666666667</v>
      </c>
      <c r="BK6" s="2">
        <f t="shared" si="0"/>
        <v>5</v>
      </c>
      <c r="BL6" s="2">
        <f t="shared" si="0"/>
        <v>5.083333333333333</v>
      </c>
      <c r="BM6" s="2">
        <f t="shared" si="0"/>
        <v>5.166666666666667</v>
      </c>
      <c r="BN6" s="2">
        <f t="shared" si="0"/>
        <v>5.25</v>
      </c>
      <c r="BO6" s="2">
        <f t="shared" si="0"/>
        <v>5.333333333333333</v>
      </c>
      <c r="BP6" s="2">
        <f t="shared" si="0"/>
        <v>5.416666666666667</v>
      </c>
      <c r="BQ6" s="2">
        <f t="shared" ref="BQ6:EB6" si="1">BQ7/60</f>
        <v>5.5</v>
      </c>
      <c r="BR6" s="2">
        <f t="shared" si="1"/>
        <v>5.583333333333333</v>
      </c>
      <c r="BS6" s="2">
        <f t="shared" si="1"/>
        <v>5.666666666666667</v>
      </c>
      <c r="BT6" s="2">
        <f t="shared" si="1"/>
        <v>5.75</v>
      </c>
      <c r="BU6" s="2">
        <f t="shared" si="1"/>
        <v>5.833333333333333</v>
      </c>
      <c r="BV6" s="2">
        <f t="shared" si="1"/>
        <v>5.916666666666667</v>
      </c>
      <c r="BW6" s="2">
        <f t="shared" si="1"/>
        <v>6</v>
      </c>
      <c r="BX6" s="2">
        <f t="shared" si="1"/>
        <v>6.083333333333333</v>
      </c>
      <c r="BY6" s="2">
        <f t="shared" si="1"/>
        <v>6.166666666666667</v>
      </c>
      <c r="BZ6" s="2">
        <f t="shared" si="1"/>
        <v>6.25</v>
      </c>
      <c r="CA6" s="2">
        <f t="shared" si="1"/>
        <v>6.333333333333333</v>
      </c>
      <c r="CB6" s="2">
        <f t="shared" si="1"/>
        <v>6.416666666666667</v>
      </c>
      <c r="CC6" s="2">
        <f t="shared" si="1"/>
        <v>6.5</v>
      </c>
      <c r="CD6" s="2">
        <f t="shared" si="1"/>
        <v>6.583333333333333</v>
      </c>
      <c r="CE6" s="2">
        <f t="shared" si="1"/>
        <v>6.666666666666667</v>
      </c>
      <c r="CF6" s="2">
        <f t="shared" si="1"/>
        <v>6.75</v>
      </c>
      <c r="CG6" s="2">
        <f t="shared" si="1"/>
        <v>6.833333333333333</v>
      </c>
      <c r="CH6" s="2">
        <f t="shared" si="1"/>
        <v>6.916666666666667</v>
      </c>
      <c r="CI6" s="2">
        <f t="shared" si="1"/>
        <v>7</v>
      </c>
      <c r="CJ6" s="2">
        <f t="shared" si="1"/>
        <v>7.083333333333333</v>
      </c>
      <c r="CK6" s="2">
        <f t="shared" si="1"/>
        <v>7.166666666666667</v>
      </c>
      <c r="CL6" s="2">
        <f t="shared" si="1"/>
        <v>7.25</v>
      </c>
      <c r="CM6" s="2">
        <f t="shared" si="1"/>
        <v>7.333333333333333</v>
      </c>
      <c r="CN6" s="2">
        <f t="shared" si="1"/>
        <v>7.416666666666667</v>
      </c>
      <c r="CO6" s="2">
        <f t="shared" si="1"/>
        <v>7.5</v>
      </c>
      <c r="CP6" s="2">
        <f t="shared" si="1"/>
        <v>7.583333333333333</v>
      </c>
      <c r="CQ6" s="2">
        <f t="shared" si="1"/>
        <v>7.666666666666667</v>
      </c>
      <c r="CR6" s="2">
        <f t="shared" si="1"/>
        <v>7.75</v>
      </c>
      <c r="CS6" s="2">
        <f t="shared" si="1"/>
        <v>7.833333333333333</v>
      </c>
      <c r="CT6" s="2">
        <f t="shared" si="1"/>
        <v>7.916666666666667</v>
      </c>
      <c r="CU6" s="2">
        <f t="shared" si="1"/>
        <v>8</v>
      </c>
      <c r="CV6" s="2">
        <f t="shared" si="1"/>
        <v>8.0833333333333339</v>
      </c>
      <c r="CW6" s="2">
        <f t="shared" si="1"/>
        <v>8.1666666666666661</v>
      </c>
      <c r="CX6" s="2">
        <f t="shared" si="1"/>
        <v>8.25</v>
      </c>
      <c r="CY6" s="2">
        <f t="shared" si="1"/>
        <v>8.3333333333333339</v>
      </c>
      <c r="CZ6" s="2">
        <f t="shared" si="1"/>
        <v>8.4166666666666661</v>
      </c>
      <c r="DA6" s="2">
        <f t="shared" si="1"/>
        <v>8.5</v>
      </c>
      <c r="DB6" s="2">
        <f t="shared" si="1"/>
        <v>8.5833333333333339</v>
      </c>
      <c r="DC6" s="2">
        <f t="shared" si="1"/>
        <v>8.6666666666666661</v>
      </c>
      <c r="DD6" s="2">
        <f t="shared" si="1"/>
        <v>8.75</v>
      </c>
      <c r="DE6" s="2">
        <f t="shared" si="1"/>
        <v>8.8333333333333339</v>
      </c>
      <c r="DF6" s="2">
        <f t="shared" si="1"/>
        <v>8.9166666666666661</v>
      </c>
      <c r="DG6" s="2">
        <f t="shared" si="1"/>
        <v>9</v>
      </c>
      <c r="DH6" s="2">
        <f t="shared" si="1"/>
        <v>9.0833333333333339</v>
      </c>
      <c r="DI6" s="2">
        <f t="shared" si="1"/>
        <v>9.1666666666666661</v>
      </c>
      <c r="DJ6" s="2">
        <f t="shared" si="1"/>
        <v>9.25</v>
      </c>
      <c r="DK6" s="2">
        <f t="shared" si="1"/>
        <v>9.3333333333333339</v>
      </c>
      <c r="DL6" s="2">
        <f t="shared" si="1"/>
        <v>9.4166666666666661</v>
      </c>
      <c r="DM6" s="2">
        <f t="shared" si="1"/>
        <v>9.5</v>
      </c>
      <c r="DN6" s="2">
        <f t="shared" si="1"/>
        <v>9.5833333333333339</v>
      </c>
      <c r="DO6" s="2">
        <f t="shared" si="1"/>
        <v>9.6666666666666661</v>
      </c>
      <c r="DP6" s="2">
        <f t="shared" si="1"/>
        <v>9.75</v>
      </c>
      <c r="DQ6" s="2">
        <f t="shared" si="1"/>
        <v>9.8333333333333339</v>
      </c>
      <c r="DR6" s="2">
        <f t="shared" si="1"/>
        <v>9.9166666666666661</v>
      </c>
      <c r="DS6" s="2">
        <f t="shared" si="1"/>
        <v>10</v>
      </c>
      <c r="DT6" s="2">
        <f t="shared" si="1"/>
        <v>10.083333333333334</v>
      </c>
      <c r="DU6" s="2">
        <f t="shared" si="1"/>
        <v>10.166666666666666</v>
      </c>
      <c r="DV6" s="2">
        <f t="shared" si="1"/>
        <v>10.25</v>
      </c>
      <c r="DW6" s="2">
        <f t="shared" si="1"/>
        <v>10.333333333333334</v>
      </c>
      <c r="DX6" s="2">
        <f t="shared" si="1"/>
        <v>10.416666666666666</v>
      </c>
      <c r="DY6" s="2">
        <f t="shared" si="1"/>
        <v>10.5</v>
      </c>
      <c r="DZ6" s="2">
        <f t="shared" si="1"/>
        <v>10.583333333333334</v>
      </c>
      <c r="EA6" s="2">
        <f t="shared" si="1"/>
        <v>10.666666666666666</v>
      </c>
      <c r="EB6" s="2">
        <f t="shared" si="1"/>
        <v>10.75</v>
      </c>
      <c r="EC6" s="2">
        <f t="shared" ref="EC6:GN6" si="2">EC7/60</f>
        <v>10.833333333333334</v>
      </c>
      <c r="ED6" s="2">
        <f t="shared" si="2"/>
        <v>10.916666666666666</v>
      </c>
      <c r="EE6" s="2">
        <f t="shared" si="2"/>
        <v>11</v>
      </c>
      <c r="EF6" s="2">
        <f t="shared" si="2"/>
        <v>11.083333333333334</v>
      </c>
      <c r="EG6" s="2">
        <f t="shared" si="2"/>
        <v>11.166666666666666</v>
      </c>
      <c r="EH6" s="2">
        <f t="shared" si="2"/>
        <v>11.25</v>
      </c>
      <c r="EI6" s="2">
        <f t="shared" si="2"/>
        <v>11.333333333333334</v>
      </c>
      <c r="EJ6" s="2">
        <f t="shared" si="2"/>
        <v>11.416666666666666</v>
      </c>
      <c r="EK6" s="2">
        <f t="shared" si="2"/>
        <v>11.5</v>
      </c>
      <c r="EL6" s="2">
        <f t="shared" si="2"/>
        <v>11.583333333333334</v>
      </c>
      <c r="EM6" s="2">
        <f t="shared" si="2"/>
        <v>11.666666666666666</v>
      </c>
      <c r="EN6" s="2">
        <f t="shared" si="2"/>
        <v>11.75</v>
      </c>
      <c r="EO6" s="2">
        <f t="shared" si="2"/>
        <v>11.833333333333334</v>
      </c>
      <c r="EP6" s="2">
        <f t="shared" si="2"/>
        <v>11.916666666666666</v>
      </c>
      <c r="EQ6" s="2">
        <f t="shared" si="2"/>
        <v>12</v>
      </c>
      <c r="ER6" s="2">
        <f t="shared" si="2"/>
        <v>12.083333333333334</v>
      </c>
      <c r="ES6" s="2">
        <f t="shared" si="2"/>
        <v>12.166666666666666</v>
      </c>
      <c r="ET6" s="2">
        <f t="shared" si="2"/>
        <v>12.25</v>
      </c>
      <c r="EU6" s="2">
        <f t="shared" si="2"/>
        <v>12.333333333333334</v>
      </c>
      <c r="EV6" s="2">
        <f t="shared" si="2"/>
        <v>12.416666666666666</v>
      </c>
      <c r="EW6" s="2">
        <f t="shared" si="2"/>
        <v>12.5</v>
      </c>
      <c r="EX6" s="2">
        <f t="shared" si="2"/>
        <v>12.583333333333334</v>
      </c>
      <c r="EY6" s="2">
        <f t="shared" si="2"/>
        <v>12.666666666666666</v>
      </c>
      <c r="EZ6" s="2">
        <f t="shared" si="2"/>
        <v>12.75</v>
      </c>
      <c r="FA6" s="2">
        <f t="shared" si="2"/>
        <v>12.833333333333334</v>
      </c>
      <c r="FB6" s="2">
        <f t="shared" si="2"/>
        <v>12.916666666666666</v>
      </c>
      <c r="FC6" s="2">
        <f t="shared" si="2"/>
        <v>13</v>
      </c>
      <c r="FD6" s="2">
        <f t="shared" si="2"/>
        <v>13.083333333333334</v>
      </c>
      <c r="FE6" s="2">
        <f t="shared" si="2"/>
        <v>13.166666666666666</v>
      </c>
      <c r="FF6" s="2">
        <f t="shared" si="2"/>
        <v>13.25</v>
      </c>
      <c r="FG6" s="2">
        <f t="shared" si="2"/>
        <v>13.333333333333334</v>
      </c>
      <c r="FH6" s="2">
        <f t="shared" si="2"/>
        <v>13.416666666666666</v>
      </c>
      <c r="FI6" s="2">
        <f t="shared" si="2"/>
        <v>13.5</v>
      </c>
      <c r="FJ6" s="2">
        <f t="shared" si="2"/>
        <v>13.583333333333334</v>
      </c>
      <c r="FK6" s="2">
        <f t="shared" si="2"/>
        <v>13.666666666666666</v>
      </c>
      <c r="FL6" s="2">
        <f t="shared" si="2"/>
        <v>13.75</v>
      </c>
      <c r="FM6" s="2">
        <f t="shared" si="2"/>
        <v>13.833333333333334</v>
      </c>
      <c r="FN6" s="2">
        <f t="shared" si="2"/>
        <v>13.916666666666666</v>
      </c>
      <c r="FO6" s="2">
        <f t="shared" si="2"/>
        <v>14</v>
      </c>
      <c r="FP6" s="2">
        <f t="shared" si="2"/>
        <v>14.083333333333334</v>
      </c>
      <c r="FQ6" s="2">
        <f t="shared" si="2"/>
        <v>14.166666666666666</v>
      </c>
      <c r="FR6" s="2">
        <f t="shared" si="2"/>
        <v>14.25</v>
      </c>
      <c r="FS6" s="2">
        <f t="shared" si="2"/>
        <v>14.333333333333334</v>
      </c>
      <c r="FT6" s="2">
        <f t="shared" si="2"/>
        <v>14.416666666666666</v>
      </c>
      <c r="FU6" s="2">
        <f t="shared" si="2"/>
        <v>14.5</v>
      </c>
      <c r="FV6" s="2">
        <f t="shared" si="2"/>
        <v>14.583333333333334</v>
      </c>
      <c r="FW6" s="2">
        <f t="shared" si="2"/>
        <v>14.666666666666666</v>
      </c>
      <c r="FX6" s="2">
        <f t="shared" si="2"/>
        <v>14.75</v>
      </c>
      <c r="FY6" s="2">
        <f t="shared" si="2"/>
        <v>14.833333333333334</v>
      </c>
      <c r="FZ6" s="2">
        <f t="shared" si="2"/>
        <v>14.916666666666666</v>
      </c>
      <c r="GA6" s="2">
        <f t="shared" si="2"/>
        <v>15</v>
      </c>
      <c r="GB6" s="2">
        <f t="shared" si="2"/>
        <v>15.083333333333334</v>
      </c>
      <c r="GC6" s="2">
        <f t="shared" si="2"/>
        <v>15.166666666666666</v>
      </c>
      <c r="GD6" s="2">
        <f t="shared" si="2"/>
        <v>15.25</v>
      </c>
      <c r="GE6" s="2">
        <f t="shared" si="2"/>
        <v>15.333333333333334</v>
      </c>
      <c r="GF6" s="2">
        <f t="shared" si="2"/>
        <v>15.416666666666666</v>
      </c>
      <c r="GG6" s="2">
        <f t="shared" si="2"/>
        <v>15.5</v>
      </c>
      <c r="GH6" s="2">
        <f t="shared" si="2"/>
        <v>15.583333333333334</v>
      </c>
      <c r="GI6" s="2">
        <f t="shared" si="2"/>
        <v>15.666666666666666</v>
      </c>
      <c r="GJ6" s="2">
        <f t="shared" si="2"/>
        <v>15.75</v>
      </c>
      <c r="GK6" s="2">
        <f t="shared" si="2"/>
        <v>15.833333333333334</v>
      </c>
      <c r="GL6" s="2">
        <f t="shared" si="2"/>
        <v>15.916666666666666</v>
      </c>
      <c r="GM6" s="2">
        <f t="shared" si="2"/>
        <v>16</v>
      </c>
      <c r="GN6" s="2">
        <f t="shared" si="2"/>
        <v>16.083333333333332</v>
      </c>
      <c r="GO6" s="2">
        <f t="shared" ref="GO6:IZ6" si="3">GO7/60</f>
        <v>16.166666666666668</v>
      </c>
      <c r="GP6" s="2">
        <f t="shared" si="3"/>
        <v>16.25</v>
      </c>
      <c r="GQ6" s="2">
        <f t="shared" si="3"/>
        <v>16.333333333333332</v>
      </c>
      <c r="GR6" s="2">
        <f t="shared" si="3"/>
        <v>16.416666666666668</v>
      </c>
      <c r="GS6" s="2">
        <f t="shared" si="3"/>
        <v>16.5</v>
      </c>
      <c r="GT6" s="2">
        <f t="shared" si="3"/>
        <v>16.583333333333332</v>
      </c>
      <c r="GU6" s="2">
        <f t="shared" si="3"/>
        <v>16.666666666666668</v>
      </c>
      <c r="GV6" s="2">
        <f t="shared" si="3"/>
        <v>16.75</v>
      </c>
      <c r="GW6" s="2">
        <f t="shared" si="3"/>
        <v>16.833333333333332</v>
      </c>
      <c r="GX6" s="2">
        <f t="shared" si="3"/>
        <v>16.916666666666668</v>
      </c>
      <c r="GY6" s="2">
        <f t="shared" si="3"/>
        <v>17</v>
      </c>
      <c r="GZ6" s="2">
        <f t="shared" si="3"/>
        <v>17.083333333333332</v>
      </c>
      <c r="HA6" s="2">
        <f t="shared" si="3"/>
        <v>17.166666666666668</v>
      </c>
      <c r="HB6" s="2">
        <f t="shared" si="3"/>
        <v>17.25</v>
      </c>
      <c r="HC6" s="2">
        <f t="shared" si="3"/>
        <v>17.333333333333332</v>
      </c>
      <c r="HD6" s="2">
        <f t="shared" si="3"/>
        <v>17.416666666666668</v>
      </c>
      <c r="HE6" s="2">
        <f t="shared" si="3"/>
        <v>17.5</v>
      </c>
      <c r="HF6" s="2">
        <f t="shared" si="3"/>
        <v>17.583333333333332</v>
      </c>
      <c r="HG6" s="2">
        <f t="shared" si="3"/>
        <v>17.666666666666668</v>
      </c>
      <c r="HH6" s="2">
        <f t="shared" si="3"/>
        <v>17.75</v>
      </c>
      <c r="HI6" s="2">
        <f t="shared" si="3"/>
        <v>17.833333333333332</v>
      </c>
      <c r="HJ6" s="2">
        <f t="shared" si="3"/>
        <v>17.916666666666668</v>
      </c>
      <c r="HK6" s="2">
        <f t="shared" si="3"/>
        <v>18</v>
      </c>
      <c r="HL6" s="2">
        <f t="shared" si="3"/>
        <v>18.083333333333332</v>
      </c>
      <c r="HM6" s="2">
        <f t="shared" si="3"/>
        <v>18.166666666666668</v>
      </c>
      <c r="HN6" s="2">
        <f t="shared" si="3"/>
        <v>18.25</v>
      </c>
      <c r="HO6" s="2">
        <f t="shared" si="3"/>
        <v>18.333333333333332</v>
      </c>
      <c r="HP6" s="2">
        <f t="shared" si="3"/>
        <v>18.416666666666668</v>
      </c>
      <c r="HQ6" s="2">
        <f t="shared" si="3"/>
        <v>18.5</v>
      </c>
      <c r="HR6" s="2">
        <f t="shared" si="3"/>
        <v>18.583333333333332</v>
      </c>
      <c r="HS6" s="2">
        <f t="shared" si="3"/>
        <v>18.666666666666668</v>
      </c>
      <c r="HT6" s="2">
        <f t="shared" si="3"/>
        <v>18.75</v>
      </c>
      <c r="HU6" s="2">
        <f t="shared" si="3"/>
        <v>18.833333333333332</v>
      </c>
      <c r="HV6" s="2">
        <f t="shared" si="3"/>
        <v>18.916666666666668</v>
      </c>
      <c r="HW6" s="2">
        <f t="shared" si="3"/>
        <v>19</v>
      </c>
      <c r="HX6" s="2">
        <f t="shared" si="3"/>
        <v>19.083333333333332</v>
      </c>
      <c r="HY6" s="2">
        <f t="shared" si="3"/>
        <v>19.166666666666668</v>
      </c>
      <c r="HZ6" s="2">
        <f t="shared" si="3"/>
        <v>19.25</v>
      </c>
      <c r="IA6" s="2">
        <f t="shared" si="3"/>
        <v>19.333333333333332</v>
      </c>
      <c r="IB6" s="2">
        <f t="shared" si="3"/>
        <v>19.416666666666668</v>
      </c>
      <c r="IC6" s="2">
        <f t="shared" si="3"/>
        <v>19.5</v>
      </c>
      <c r="ID6" s="2">
        <f t="shared" si="3"/>
        <v>19.583333333333332</v>
      </c>
      <c r="IE6" s="2">
        <f t="shared" si="3"/>
        <v>19.666666666666668</v>
      </c>
      <c r="IF6" s="2">
        <f t="shared" si="3"/>
        <v>19.75</v>
      </c>
      <c r="IG6" s="2">
        <f t="shared" si="3"/>
        <v>19.833333333333332</v>
      </c>
      <c r="IH6" s="2">
        <f t="shared" si="3"/>
        <v>19.916666666666668</v>
      </c>
      <c r="II6" s="2">
        <f t="shared" si="3"/>
        <v>20</v>
      </c>
      <c r="IJ6" s="2">
        <f t="shared" si="3"/>
        <v>20.083333333333332</v>
      </c>
      <c r="IK6" s="2">
        <f t="shared" si="3"/>
        <v>20.166666666666668</v>
      </c>
      <c r="IL6" s="2">
        <f t="shared" si="3"/>
        <v>20.25</v>
      </c>
      <c r="IM6" s="2">
        <f t="shared" si="3"/>
        <v>20.333333333333332</v>
      </c>
      <c r="IN6" s="2">
        <f t="shared" si="3"/>
        <v>20.416666666666668</v>
      </c>
      <c r="IO6" s="2">
        <f t="shared" si="3"/>
        <v>20.5</v>
      </c>
      <c r="IP6" s="2">
        <f t="shared" si="3"/>
        <v>20.583333333333332</v>
      </c>
      <c r="IQ6" s="2">
        <f t="shared" si="3"/>
        <v>20.666666666666668</v>
      </c>
      <c r="IR6" s="2">
        <f t="shared" si="3"/>
        <v>20.75</v>
      </c>
      <c r="IS6" s="2">
        <f t="shared" si="3"/>
        <v>20.833333333333332</v>
      </c>
      <c r="IT6" s="2">
        <f t="shared" si="3"/>
        <v>20.916666666666668</v>
      </c>
      <c r="IU6" s="2">
        <f t="shared" si="3"/>
        <v>21</v>
      </c>
      <c r="IV6" s="2">
        <f t="shared" si="3"/>
        <v>21.083333333333332</v>
      </c>
      <c r="IW6" s="2">
        <f t="shared" si="3"/>
        <v>21.166666666666668</v>
      </c>
      <c r="IX6" s="2">
        <f t="shared" si="3"/>
        <v>21.25</v>
      </c>
      <c r="IY6" s="2">
        <f t="shared" si="3"/>
        <v>21.333333333333332</v>
      </c>
      <c r="IZ6" s="2">
        <f t="shared" si="3"/>
        <v>21.416666666666668</v>
      </c>
      <c r="JA6" s="2">
        <f t="shared" ref="JA6:KE6" si="4">JA7/60</f>
        <v>21.5</v>
      </c>
      <c r="JB6" s="2">
        <f t="shared" si="4"/>
        <v>21.583333333333332</v>
      </c>
      <c r="JC6" s="2">
        <f t="shared" si="4"/>
        <v>21.666666666666668</v>
      </c>
      <c r="JD6" s="2">
        <f t="shared" si="4"/>
        <v>21.75</v>
      </c>
      <c r="JE6" s="2">
        <f t="shared" si="4"/>
        <v>21.833333333333332</v>
      </c>
      <c r="JF6" s="2">
        <f t="shared" si="4"/>
        <v>21.916666666666668</v>
      </c>
      <c r="JG6" s="2">
        <f t="shared" si="4"/>
        <v>22</v>
      </c>
      <c r="JH6" s="2">
        <f t="shared" si="4"/>
        <v>22.083333333333332</v>
      </c>
      <c r="JI6" s="2">
        <f t="shared" si="4"/>
        <v>22.166666666666668</v>
      </c>
      <c r="JJ6" s="2">
        <f t="shared" si="4"/>
        <v>22.25</v>
      </c>
      <c r="JK6" s="2">
        <f t="shared" si="4"/>
        <v>22.333333333333332</v>
      </c>
      <c r="JL6" s="2">
        <f t="shared" si="4"/>
        <v>22.416666666666668</v>
      </c>
      <c r="JM6" s="2">
        <f t="shared" si="4"/>
        <v>22.5</v>
      </c>
      <c r="JN6" s="2">
        <f t="shared" si="4"/>
        <v>22.583333333333332</v>
      </c>
      <c r="JO6" s="2">
        <f t="shared" si="4"/>
        <v>22.666666666666668</v>
      </c>
      <c r="JP6" s="2">
        <f t="shared" si="4"/>
        <v>22.75</v>
      </c>
      <c r="JQ6" s="2">
        <f t="shared" si="4"/>
        <v>22.833333333333332</v>
      </c>
      <c r="JR6" s="2">
        <f t="shared" si="4"/>
        <v>22.916666666666668</v>
      </c>
      <c r="JS6" s="2">
        <f t="shared" si="4"/>
        <v>23</v>
      </c>
      <c r="JT6" s="2">
        <f t="shared" si="4"/>
        <v>23.083333333333332</v>
      </c>
      <c r="JU6" s="2">
        <f t="shared" si="4"/>
        <v>23.166666666666668</v>
      </c>
      <c r="JV6" s="2">
        <f t="shared" si="4"/>
        <v>23.25</v>
      </c>
      <c r="JW6" s="2">
        <f t="shared" si="4"/>
        <v>23.333333333333332</v>
      </c>
      <c r="JX6" s="2">
        <f t="shared" si="4"/>
        <v>23.416666666666668</v>
      </c>
      <c r="JY6" s="2">
        <f t="shared" si="4"/>
        <v>23.5</v>
      </c>
      <c r="JZ6" s="2">
        <f t="shared" si="4"/>
        <v>23.583333333333332</v>
      </c>
      <c r="KA6" s="2">
        <f t="shared" si="4"/>
        <v>23.666666666666668</v>
      </c>
      <c r="KB6" s="2">
        <f t="shared" si="4"/>
        <v>23.75</v>
      </c>
      <c r="KC6" s="2">
        <f t="shared" si="4"/>
        <v>23.833333333333332</v>
      </c>
      <c r="KD6" s="2">
        <f t="shared" si="4"/>
        <v>23.916666666666668</v>
      </c>
      <c r="KE6" s="3">
        <f t="shared" si="4"/>
        <v>24</v>
      </c>
      <c r="KF6" s="4"/>
      <c r="KG6" s="4"/>
      <c r="KH6" s="4"/>
      <c r="KI6" s="4"/>
      <c r="KJ6" s="4"/>
      <c r="KK6" s="4"/>
      <c r="KL6" s="4"/>
      <c r="KM6" s="4"/>
    </row>
    <row r="7" spans="1:299" s="60" customFormat="1" ht="16.5" x14ac:dyDescent="0.3">
      <c r="A7" s="129" t="s">
        <v>61</v>
      </c>
      <c r="B7" s="130"/>
      <c r="C7" s="5">
        <f>C6*60</f>
        <v>0</v>
      </c>
      <c r="D7" s="6">
        <v>5</v>
      </c>
      <c r="E7" s="6">
        <v>10</v>
      </c>
      <c r="F7" s="6">
        <v>15</v>
      </c>
      <c r="G7" s="6">
        <v>20</v>
      </c>
      <c r="H7" s="6">
        <v>25</v>
      </c>
      <c r="I7" s="6">
        <v>30</v>
      </c>
      <c r="J7" s="6">
        <v>35</v>
      </c>
      <c r="K7" s="6">
        <v>40</v>
      </c>
      <c r="L7" s="6">
        <v>45</v>
      </c>
      <c r="M7" s="6">
        <v>50</v>
      </c>
      <c r="N7" s="6">
        <v>55</v>
      </c>
      <c r="O7" s="6">
        <v>60</v>
      </c>
      <c r="P7" s="6">
        <v>65</v>
      </c>
      <c r="Q7" s="6">
        <v>70</v>
      </c>
      <c r="R7" s="6">
        <v>75</v>
      </c>
      <c r="S7" s="6">
        <v>80</v>
      </c>
      <c r="T7" s="6">
        <v>85</v>
      </c>
      <c r="U7" s="6">
        <v>90</v>
      </c>
      <c r="V7" s="6">
        <v>95</v>
      </c>
      <c r="W7" s="6">
        <v>100</v>
      </c>
      <c r="X7" s="6">
        <v>105</v>
      </c>
      <c r="Y7" s="6">
        <v>110</v>
      </c>
      <c r="Z7" s="6">
        <v>115</v>
      </c>
      <c r="AA7" s="6">
        <v>120</v>
      </c>
      <c r="AB7" s="6">
        <v>125</v>
      </c>
      <c r="AC7" s="6">
        <v>130</v>
      </c>
      <c r="AD7" s="6">
        <v>135</v>
      </c>
      <c r="AE7" s="6">
        <v>140</v>
      </c>
      <c r="AF7" s="6">
        <v>145</v>
      </c>
      <c r="AG7" s="6">
        <v>150</v>
      </c>
      <c r="AH7" s="6">
        <v>155</v>
      </c>
      <c r="AI7" s="6">
        <v>160</v>
      </c>
      <c r="AJ7" s="6">
        <v>165</v>
      </c>
      <c r="AK7" s="6">
        <v>170</v>
      </c>
      <c r="AL7" s="6">
        <v>175</v>
      </c>
      <c r="AM7" s="6">
        <v>180</v>
      </c>
      <c r="AN7" s="6">
        <v>185</v>
      </c>
      <c r="AO7" s="6">
        <v>190</v>
      </c>
      <c r="AP7" s="6">
        <v>195</v>
      </c>
      <c r="AQ7" s="6">
        <v>200</v>
      </c>
      <c r="AR7" s="6">
        <v>205</v>
      </c>
      <c r="AS7" s="6">
        <v>210</v>
      </c>
      <c r="AT7" s="6">
        <v>215</v>
      </c>
      <c r="AU7" s="6">
        <v>220</v>
      </c>
      <c r="AV7" s="6">
        <v>225</v>
      </c>
      <c r="AW7" s="6">
        <v>230</v>
      </c>
      <c r="AX7" s="6">
        <v>235</v>
      </c>
      <c r="AY7" s="6">
        <v>240</v>
      </c>
      <c r="AZ7" s="6">
        <v>245</v>
      </c>
      <c r="BA7" s="6">
        <v>250</v>
      </c>
      <c r="BB7" s="6">
        <v>255</v>
      </c>
      <c r="BC7" s="6">
        <v>260</v>
      </c>
      <c r="BD7" s="6">
        <v>265</v>
      </c>
      <c r="BE7" s="6">
        <v>270</v>
      </c>
      <c r="BF7" s="6">
        <v>275</v>
      </c>
      <c r="BG7" s="6">
        <v>280</v>
      </c>
      <c r="BH7" s="6">
        <v>285</v>
      </c>
      <c r="BI7" s="6">
        <v>290</v>
      </c>
      <c r="BJ7" s="6">
        <v>295</v>
      </c>
      <c r="BK7" s="6">
        <v>300</v>
      </c>
      <c r="BL7" s="6">
        <v>305</v>
      </c>
      <c r="BM7" s="6">
        <v>310</v>
      </c>
      <c r="BN7" s="6">
        <v>315</v>
      </c>
      <c r="BO7" s="6">
        <v>320</v>
      </c>
      <c r="BP7" s="6">
        <v>325</v>
      </c>
      <c r="BQ7" s="6">
        <v>330</v>
      </c>
      <c r="BR7" s="6">
        <v>335</v>
      </c>
      <c r="BS7" s="6">
        <v>340</v>
      </c>
      <c r="BT7" s="6">
        <v>345</v>
      </c>
      <c r="BU7" s="6">
        <v>350</v>
      </c>
      <c r="BV7" s="6">
        <v>355</v>
      </c>
      <c r="BW7" s="6">
        <v>360</v>
      </c>
      <c r="BX7" s="6">
        <v>365</v>
      </c>
      <c r="BY7" s="6">
        <v>370</v>
      </c>
      <c r="BZ7" s="6">
        <v>375</v>
      </c>
      <c r="CA7" s="6">
        <v>380</v>
      </c>
      <c r="CB7" s="6">
        <v>385</v>
      </c>
      <c r="CC7" s="6">
        <v>390</v>
      </c>
      <c r="CD7" s="6">
        <v>395</v>
      </c>
      <c r="CE7" s="6">
        <v>400</v>
      </c>
      <c r="CF7" s="6">
        <v>405</v>
      </c>
      <c r="CG7" s="6">
        <v>410</v>
      </c>
      <c r="CH7" s="6">
        <v>415</v>
      </c>
      <c r="CI7" s="6">
        <v>420</v>
      </c>
      <c r="CJ7" s="6">
        <v>425</v>
      </c>
      <c r="CK7" s="6">
        <v>430</v>
      </c>
      <c r="CL7" s="6">
        <v>435</v>
      </c>
      <c r="CM7" s="6">
        <v>440</v>
      </c>
      <c r="CN7" s="6">
        <v>445</v>
      </c>
      <c r="CO7" s="6">
        <v>450</v>
      </c>
      <c r="CP7" s="6">
        <v>455</v>
      </c>
      <c r="CQ7" s="6">
        <v>460</v>
      </c>
      <c r="CR7" s="6">
        <v>465</v>
      </c>
      <c r="CS7" s="6">
        <v>470</v>
      </c>
      <c r="CT7" s="6">
        <v>475</v>
      </c>
      <c r="CU7" s="6">
        <v>480</v>
      </c>
      <c r="CV7" s="6">
        <v>485</v>
      </c>
      <c r="CW7" s="6">
        <v>490</v>
      </c>
      <c r="CX7" s="6">
        <v>495</v>
      </c>
      <c r="CY7" s="6">
        <v>500</v>
      </c>
      <c r="CZ7" s="6">
        <v>505</v>
      </c>
      <c r="DA7" s="6">
        <v>510</v>
      </c>
      <c r="DB7" s="6">
        <v>515</v>
      </c>
      <c r="DC7" s="6">
        <v>520</v>
      </c>
      <c r="DD7" s="6">
        <v>525</v>
      </c>
      <c r="DE7" s="6">
        <v>530</v>
      </c>
      <c r="DF7" s="6">
        <v>535</v>
      </c>
      <c r="DG7" s="6">
        <v>540</v>
      </c>
      <c r="DH7" s="6">
        <v>545</v>
      </c>
      <c r="DI7" s="6">
        <v>550</v>
      </c>
      <c r="DJ7" s="6">
        <v>555</v>
      </c>
      <c r="DK7" s="6">
        <v>560</v>
      </c>
      <c r="DL7" s="6">
        <v>565</v>
      </c>
      <c r="DM7" s="6">
        <v>570</v>
      </c>
      <c r="DN7" s="6">
        <v>575</v>
      </c>
      <c r="DO7" s="6">
        <v>580</v>
      </c>
      <c r="DP7" s="6">
        <v>585</v>
      </c>
      <c r="DQ7" s="6">
        <v>590</v>
      </c>
      <c r="DR7" s="6">
        <v>595</v>
      </c>
      <c r="DS7" s="6">
        <v>600</v>
      </c>
      <c r="DT7" s="6">
        <v>605</v>
      </c>
      <c r="DU7" s="6">
        <v>610</v>
      </c>
      <c r="DV7" s="6">
        <v>615</v>
      </c>
      <c r="DW7" s="6">
        <v>620</v>
      </c>
      <c r="DX7" s="6">
        <v>625</v>
      </c>
      <c r="DY7" s="6">
        <v>630</v>
      </c>
      <c r="DZ7" s="6">
        <v>635</v>
      </c>
      <c r="EA7" s="6">
        <v>640</v>
      </c>
      <c r="EB7" s="6">
        <v>645</v>
      </c>
      <c r="EC7" s="6">
        <v>650</v>
      </c>
      <c r="ED7" s="6">
        <v>655</v>
      </c>
      <c r="EE7" s="6">
        <v>660</v>
      </c>
      <c r="EF7" s="6">
        <v>665</v>
      </c>
      <c r="EG7" s="6">
        <v>670</v>
      </c>
      <c r="EH7" s="6">
        <v>675</v>
      </c>
      <c r="EI7" s="6">
        <v>680</v>
      </c>
      <c r="EJ7" s="6">
        <v>685</v>
      </c>
      <c r="EK7" s="6">
        <v>690</v>
      </c>
      <c r="EL7" s="6">
        <v>695</v>
      </c>
      <c r="EM7" s="6">
        <v>700</v>
      </c>
      <c r="EN7" s="6">
        <v>705</v>
      </c>
      <c r="EO7" s="6">
        <v>710</v>
      </c>
      <c r="EP7" s="6">
        <v>715</v>
      </c>
      <c r="EQ7" s="6">
        <v>720</v>
      </c>
      <c r="ER7" s="6">
        <v>725</v>
      </c>
      <c r="ES7" s="6">
        <v>730</v>
      </c>
      <c r="ET7" s="6">
        <v>735</v>
      </c>
      <c r="EU7" s="6">
        <v>740</v>
      </c>
      <c r="EV7" s="6">
        <v>745</v>
      </c>
      <c r="EW7" s="6">
        <v>750</v>
      </c>
      <c r="EX7" s="6">
        <v>755</v>
      </c>
      <c r="EY7" s="6">
        <v>760</v>
      </c>
      <c r="EZ7" s="6">
        <v>765</v>
      </c>
      <c r="FA7" s="6">
        <v>770</v>
      </c>
      <c r="FB7" s="6">
        <v>775</v>
      </c>
      <c r="FC7" s="6">
        <v>780</v>
      </c>
      <c r="FD7" s="6">
        <v>785</v>
      </c>
      <c r="FE7" s="6">
        <v>790</v>
      </c>
      <c r="FF7" s="6">
        <v>795</v>
      </c>
      <c r="FG7" s="6">
        <v>800</v>
      </c>
      <c r="FH7" s="6">
        <v>805</v>
      </c>
      <c r="FI7" s="6">
        <v>810</v>
      </c>
      <c r="FJ7" s="6">
        <v>815</v>
      </c>
      <c r="FK7" s="6">
        <v>820</v>
      </c>
      <c r="FL7" s="6">
        <v>825</v>
      </c>
      <c r="FM7" s="6">
        <v>830</v>
      </c>
      <c r="FN7" s="6">
        <v>835</v>
      </c>
      <c r="FO7" s="6">
        <v>840</v>
      </c>
      <c r="FP7" s="6">
        <v>845</v>
      </c>
      <c r="FQ7" s="6">
        <v>850</v>
      </c>
      <c r="FR7" s="6">
        <v>855</v>
      </c>
      <c r="FS7" s="6">
        <v>860</v>
      </c>
      <c r="FT7" s="6">
        <v>865</v>
      </c>
      <c r="FU7" s="6">
        <v>870</v>
      </c>
      <c r="FV7" s="6">
        <v>875</v>
      </c>
      <c r="FW7" s="6">
        <v>880</v>
      </c>
      <c r="FX7" s="6">
        <v>885</v>
      </c>
      <c r="FY7" s="6">
        <v>890</v>
      </c>
      <c r="FZ7" s="6">
        <v>895</v>
      </c>
      <c r="GA7" s="6">
        <v>900</v>
      </c>
      <c r="GB7" s="6">
        <v>905</v>
      </c>
      <c r="GC7" s="6">
        <v>910</v>
      </c>
      <c r="GD7" s="6">
        <v>915</v>
      </c>
      <c r="GE7" s="6">
        <v>920</v>
      </c>
      <c r="GF7" s="6">
        <v>925</v>
      </c>
      <c r="GG7" s="6">
        <v>930</v>
      </c>
      <c r="GH7" s="6">
        <v>935</v>
      </c>
      <c r="GI7" s="6">
        <v>940</v>
      </c>
      <c r="GJ7" s="6">
        <v>945</v>
      </c>
      <c r="GK7" s="6">
        <v>950</v>
      </c>
      <c r="GL7" s="6">
        <v>955</v>
      </c>
      <c r="GM7" s="6">
        <v>960</v>
      </c>
      <c r="GN7" s="6">
        <v>965</v>
      </c>
      <c r="GO7" s="6">
        <v>970</v>
      </c>
      <c r="GP7" s="6">
        <v>975</v>
      </c>
      <c r="GQ7" s="6">
        <v>980</v>
      </c>
      <c r="GR7" s="6">
        <v>985</v>
      </c>
      <c r="GS7" s="6">
        <v>990</v>
      </c>
      <c r="GT7" s="6">
        <v>995</v>
      </c>
      <c r="GU7" s="6">
        <v>1000</v>
      </c>
      <c r="GV7" s="6">
        <v>1005</v>
      </c>
      <c r="GW7" s="6">
        <v>1010</v>
      </c>
      <c r="GX7" s="6">
        <v>1015</v>
      </c>
      <c r="GY7" s="6">
        <v>1020</v>
      </c>
      <c r="GZ7" s="6">
        <v>1025</v>
      </c>
      <c r="HA7" s="6">
        <v>1030</v>
      </c>
      <c r="HB7" s="6">
        <v>1035</v>
      </c>
      <c r="HC7" s="6">
        <v>1040</v>
      </c>
      <c r="HD7" s="6">
        <v>1045</v>
      </c>
      <c r="HE7" s="6">
        <v>1050</v>
      </c>
      <c r="HF7" s="6">
        <v>1055</v>
      </c>
      <c r="HG7" s="6">
        <v>1060</v>
      </c>
      <c r="HH7" s="6">
        <v>1065</v>
      </c>
      <c r="HI7" s="6">
        <v>1070</v>
      </c>
      <c r="HJ7" s="6">
        <v>1075</v>
      </c>
      <c r="HK7" s="6">
        <v>1080</v>
      </c>
      <c r="HL7" s="6">
        <v>1085</v>
      </c>
      <c r="HM7" s="6">
        <v>1090</v>
      </c>
      <c r="HN7" s="6">
        <v>1095</v>
      </c>
      <c r="HO7" s="6">
        <v>1100</v>
      </c>
      <c r="HP7" s="6">
        <v>1105</v>
      </c>
      <c r="HQ7" s="6">
        <v>1110</v>
      </c>
      <c r="HR7" s="6">
        <v>1115</v>
      </c>
      <c r="HS7" s="6">
        <v>1120</v>
      </c>
      <c r="HT7" s="6">
        <v>1125</v>
      </c>
      <c r="HU7" s="6">
        <v>1130</v>
      </c>
      <c r="HV7" s="6">
        <v>1135</v>
      </c>
      <c r="HW7" s="6">
        <v>1140</v>
      </c>
      <c r="HX7" s="6">
        <v>1145</v>
      </c>
      <c r="HY7" s="6">
        <v>1150</v>
      </c>
      <c r="HZ7" s="6">
        <v>1155</v>
      </c>
      <c r="IA7" s="6">
        <v>1160</v>
      </c>
      <c r="IB7" s="6">
        <v>1165</v>
      </c>
      <c r="IC7" s="6">
        <v>1170</v>
      </c>
      <c r="ID7" s="6">
        <v>1175</v>
      </c>
      <c r="IE7" s="6">
        <v>1180</v>
      </c>
      <c r="IF7" s="6">
        <v>1185</v>
      </c>
      <c r="IG7" s="6">
        <v>1190</v>
      </c>
      <c r="IH7" s="6">
        <v>1195</v>
      </c>
      <c r="II7" s="6">
        <v>1200</v>
      </c>
      <c r="IJ7" s="6">
        <v>1205</v>
      </c>
      <c r="IK7" s="6">
        <v>1210</v>
      </c>
      <c r="IL7" s="6">
        <v>1215</v>
      </c>
      <c r="IM7" s="6">
        <v>1220</v>
      </c>
      <c r="IN7" s="6">
        <v>1225</v>
      </c>
      <c r="IO7" s="6">
        <v>1230</v>
      </c>
      <c r="IP7" s="6">
        <v>1235</v>
      </c>
      <c r="IQ7" s="6">
        <v>1240</v>
      </c>
      <c r="IR7" s="6">
        <v>1245</v>
      </c>
      <c r="IS7" s="6">
        <v>1250</v>
      </c>
      <c r="IT7" s="6">
        <v>1255</v>
      </c>
      <c r="IU7" s="6">
        <v>1260</v>
      </c>
      <c r="IV7" s="6">
        <v>1265</v>
      </c>
      <c r="IW7" s="6">
        <v>1270</v>
      </c>
      <c r="IX7" s="6">
        <v>1275</v>
      </c>
      <c r="IY7" s="6">
        <v>1280</v>
      </c>
      <c r="IZ7" s="6">
        <v>1285</v>
      </c>
      <c r="JA7" s="6">
        <v>1290</v>
      </c>
      <c r="JB7" s="6">
        <v>1295</v>
      </c>
      <c r="JC7" s="6">
        <v>1300</v>
      </c>
      <c r="JD7" s="6">
        <v>1305</v>
      </c>
      <c r="JE7" s="6">
        <v>1310</v>
      </c>
      <c r="JF7" s="6">
        <v>1315</v>
      </c>
      <c r="JG7" s="6">
        <v>1320</v>
      </c>
      <c r="JH7" s="6">
        <v>1325</v>
      </c>
      <c r="JI7" s="6">
        <v>1330</v>
      </c>
      <c r="JJ7" s="6">
        <v>1335</v>
      </c>
      <c r="JK7" s="6">
        <v>1340</v>
      </c>
      <c r="JL7" s="6">
        <v>1345</v>
      </c>
      <c r="JM7" s="6">
        <v>1350</v>
      </c>
      <c r="JN7" s="6">
        <v>1355</v>
      </c>
      <c r="JO7" s="6">
        <v>1360</v>
      </c>
      <c r="JP7" s="6">
        <v>1365</v>
      </c>
      <c r="JQ7" s="6">
        <v>1370</v>
      </c>
      <c r="JR7" s="6">
        <v>1375</v>
      </c>
      <c r="JS7" s="6">
        <v>1380</v>
      </c>
      <c r="JT7" s="6">
        <v>1385</v>
      </c>
      <c r="JU7" s="6">
        <v>1390</v>
      </c>
      <c r="JV7" s="6">
        <v>1395</v>
      </c>
      <c r="JW7" s="6">
        <v>1400</v>
      </c>
      <c r="JX7" s="6">
        <v>1405</v>
      </c>
      <c r="JY7" s="6">
        <v>1410</v>
      </c>
      <c r="JZ7" s="6">
        <v>1415</v>
      </c>
      <c r="KA7" s="6">
        <v>1420</v>
      </c>
      <c r="KB7" s="6">
        <v>1425</v>
      </c>
      <c r="KC7" s="6">
        <v>1430</v>
      </c>
      <c r="KD7" s="6">
        <v>1435</v>
      </c>
      <c r="KE7" s="62">
        <v>1440</v>
      </c>
      <c r="KF7" s="7"/>
      <c r="KG7" s="7"/>
      <c r="KH7" s="7"/>
      <c r="KI7" s="7"/>
      <c r="KJ7" s="7"/>
      <c r="KK7" s="7"/>
      <c r="KL7" s="7"/>
      <c r="KM7" s="7"/>
    </row>
    <row r="8" spans="1:299" s="60" customFormat="1" ht="17.25" thickBot="1" x14ac:dyDescent="0.35">
      <c r="A8" s="119" t="s">
        <v>62</v>
      </c>
      <c r="B8" s="120"/>
      <c r="C8" s="8">
        <f>C6*60*60</f>
        <v>0</v>
      </c>
      <c r="D8" s="9">
        <f>D6*60*60</f>
        <v>300</v>
      </c>
      <c r="E8" s="9">
        <f t="shared" ref="E8:BR8" si="5">E6*60*60</f>
        <v>600</v>
      </c>
      <c r="F8" s="9">
        <f t="shared" si="5"/>
        <v>900</v>
      </c>
      <c r="G8" s="9">
        <f t="shared" si="5"/>
        <v>1200</v>
      </c>
      <c r="H8" s="9">
        <f t="shared" si="5"/>
        <v>1500</v>
      </c>
      <c r="I8" s="9">
        <f t="shared" si="5"/>
        <v>1800</v>
      </c>
      <c r="J8" s="9">
        <f t="shared" si="5"/>
        <v>2100</v>
      </c>
      <c r="K8" s="9">
        <f t="shared" si="5"/>
        <v>2400</v>
      </c>
      <c r="L8" s="9">
        <f t="shared" si="5"/>
        <v>2700</v>
      </c>
      <c r="M8" s="9">
        <f t="shared" si="5"/>
        <v>3000</v>
      </c>
      <c r="N8" s="9">
        <f t="shared" si="5"/>
        <v>3300</v>
      </c>
      <c r="O8" s="9">
        <f t="shared" si="5"/>
        <v>3600</v>
      </c>
      <c r="P8" s="9">
        <f t="shared" si="5"/>
        <v>3900</v>
      </c>
      <c r="Q8" s="9">
        <f t="shared" si="5"/>
        <v>4200</v>
      </c>
      <c r="R8" s="9">
        <f t="shared" si="5"/>
        <v>4500</v>
      </c>
      <c r="S8" s="9">
        <f t="shared" si="5"/>
        <v>4800</v>
      </c>
      <c r="T8" s="9">
        <f t="shared" si="5"/>
        <v>5100</v>
      </c>
      <c r="U8" s="9">
        <f t="shared" si="5"/>
        <v>5400</v>
      </c>
      <c r="V8" s="9">
        <f t="shared" si="5"/>
        <v>5700</v>
      </c>
      <c r="W8" s="9">
        <f t="shared" si="5"/>
        <v>6000</v>
      </c>
      <c r="X8" s="9">
        <f t="shared" si="5"/>
        <v>6300</v>
      </c>
      <c r="Y8" s="9">
        <f t="shared" si="5"/>
        <v>6600</v>
      </c>
      <c r="Z8" s="9">
        <f t="shared" si="5"/>
        <v>6900</v>
      </c>
      <c r="AA8" s="9">
        <f t="shared" si="5"/>
        <v>7200</v>
      </c>
      <c r="AB8" s="9">
        <f t="shared" si="5"/>
        <v>7500.0000000000009</v>
      </c>
      <c r="AC8" s="9">
        <f t="shared" si="5"/>
        <v>7800</v>
      </c>
      <c r="AD8" s="9">
        <f t="shared" si="5"/>
        <v>8100</v>
      </c>
      <c r="AE8" s="9">
        <f t="shared" si="5"/>
        <v>8400</v>
      </c>
      <c r="AF8" s="9">
        <f t="shared" si="5"/>
        <v>8700</v>
      </c>
      <c r="AG8" s="9">
        <f t="shared" si="5"/>
        <v>9000</v>
      </c>
      <c r="AH8" s="9">
        <f t="shared" si="5"/>
        <v>9300</v>
      </c>
      <c r="AI8" s="9">
        <f t="shared" si="5"/>
        <v>9600</v>
      </c>
      <c r="AJ8" s="9">
        <f t="shared" si="5"/>
        <v>9900</v>
      </c>
      <c r="AK8" s="9">
        <f t="shared" si="5"/>
        <v>10200</v>
      </c>
      <c r="AL8" s="9">
        <f t="shared" si="5"/>
        <v>10500</v>
      </c>
      <c r="AM8" s="9">
        <f t="shared" si="5"/>
        <v>10800</v>
      </c>
      <c r="AN8" s="9">
        <f t="shared" si="5"/>
        <v>11100</v>
      </c>
      <c r="AO8" s="9">
        <f t="shared" si="5"/>
        <v>11400</v>
      </c>
      <c r="AP8" s="9">
        <f t="shared" si="5"/>
        <v>11700</v>
      </c>
      <c r="AQ8" s="9">
        <f t="shared" si="5"/>
        <v>12000</v>
      </c>
      <c r="AR8" s="9">
        <f t="shared" si="5"/>
        <v>12300</v>
      </c>
      <c r="AS8" s="9">
        <f t="shared" si="5"/>
        <v>12600</v>
      </c>
      <c r="AT8" s="9">
        <f t="shared" si="5"/>
        <v>12900</v>
      </c>
      <c r="AU8" s="9">
        <f t="shared" si="5"/>
        <v>13200</v>
      </c>
      <c r="AV8" s="9">
        <f t="shared" si="5"/>
        <v>13500</v>
      </c>
      <c r="AW8" s="9">
        <f t="shared" si="5"/>
        <v>13800</v>
      </c>
      <c r="AX8" s="9">
        <f t="shared" si="5"/>
        <v>14100</v>
      </c>
      <c r="AY8" s="9">
        <f t="shared" si="5"/>
        <v>14400</v>
      </c>
      <c r="AZ8" s="9">
        <f t="shared" si="5"/>
        <v>14699.999999999998</v>
      </c>
      <c r="BA8" s="9">
        <f t="shared" si="5"/>
        <v>15000.000000000002</v>
      </c>
      <c r="BB8" s="9">
        <f t="shared" si="5"/>
        <v>15300</v>
      </c>
      <c r="BC8" s="9">
        <f t="shared" si="5"/>
        <v>15600</v>
      </c>
      <c r="BD8" s="9">
        <f t="shared" si="5"/>
        <v>15900</v>
      </c>
      <c r="BE8" s="9">
        <f t="shared" si="5"/>
        <v>16200</v>
      </c>
      <c r="BF8" s="9">
        <f t="shared" si="5"/>
        <v>16500</v>
      </c>
      <c r="BG8" s="9">
        <f t="shared" si="5"/>
        <v>16800</v>
      </c>
      <c r="BH8" s="9">
        <f t="shared" si="5"/>
        <v>17100</v>
      </c>
      <c r="BI8" s="9">
        <f t="shared" si="5"/>
        <v>17400</v>
      </c>
      <c r="BJ8" s="9">
        <f t="shared" si="5"/>
        <v>17700</v>
      </c>
      <c r="BK8" s="9">
        <f t="shared" si="5"/>
        <v>18000</v>
      </c>
      <c r="BL8" s="9">
        <f t="shared" si="5"/>
        <v>18300</v>
      </c>
      <c r="BM8" s="9">
        <f t="shared" si="5"/>
        <v>18600</v>
      </c>
      <c r="BN8" s="9">
        <f t="shared" si="5"/>
        <v>18900</v>
      </c>
      <c r="BO8" s="9">
        <f t="shared" si="5"/>
        <v>19200</v>
      </c>
      <c r="BP8" s="9">
        <f t="shared" si="5"/>
        <v>19500</v>
      </c>
      <c r="BQ8" s="9">
        <f t="shared" si="5"/>
        <v>19800</v>
      </c>
      <c r="BR8" s="9">
        <f t="shared" si="5"/>
        <v>20100</v>
      </c>
      <c r="BS8" s="9">
        <f t="shared" ref="BS8:ED8" si="6">BS6*60*60</f>
        <v>20400</v>
      </c>
      <c r="BT8" s="9">
        <f t="shared" si="6"/>
        <v>20700</v>
      </c>
      <c r="BU8" s="9">
        <f t="shared" si="6"/>
        <v>21000</v>
      </c>
      <c r="BV8" s="9">
        <f t="shared" si="6"/>
        <v>21300</v>
      </c>
      <c r="BW8" s="9">
        <f t="shared" si="6"/>
        <v>21600</v>
      </c>
      <c r="BX8" s="9">
        <f t="shared" si="6"/>
        <v>21900</v>
      </c>
      <c r="BY8" s="9">
        <f t="shared" si="6"/>
        <v>22200</v>
      </c>
      <c r="BZ8" s="9">
        <f t="shared" si="6"/>
        <v>22500</v>
      </c>
      <c r="CA8" s="9">
        <f t="shared" si="6"/>
        <v>22800</v>
      </c>
      <c r="CB8" s="9">
        <f t="shared" si="6"/>
        <v>23100</v>
      </c>
      <c r="CC8" s="9">
        <f t="shared" si="6"/>
        <v>23400</v>
      </c>
      <c r="CD8" s="9">
        <f t="shared" si="6"/>
        <v>23700</v>
      </c>
      <c r="CE8" s="9">
        <f t="shared" si="6"/>
        <v>24000</v>
      </c>
      <c r="CF8" s="9">
        <f t="shared" si="6"/>
        <v>24300</v>
      </c>
      <c r="CG8" s="9">
        <f t="shared" si="6"/>
        <v>24600</v>
      </c>
      <c r="CH8" s="9">
        <f t="shared" si="6"/>
        <v>24900</v>
      </c>
      <c r="CI8" s="9">
        <f t="shared" si="6"/>
        <v>25200</v>
      </c>
      <c r="CJ8" s="9">
        <f t="shared" si="6"/>
        <v>25500</v>
      </c>
      <c r="CK8" s="9">
        <f t="shared" si="6"/>
        <v>25800</v>
      </c>
      <c r="CL8" s="9">
        <f t="shared" si="6"/>
        <v>26100</v>
      </c>
      <c r="CM8" s="9">
        <f t="shared" si="6"/>
        <v>26400</v>
      </c>
      <c r="CN8" s="9">
        <f t="shared" si="6"/>
        <v>26700</v>
      </c>
      <c r="CO8" s="9">
        <f t="shared" si="6"/>
        <v>27000</v>
      </c>
      <c r="CP8" s="9">
        <f t="shared" si="6"/>
        <v>27300</v>
      </c>
      <c r="CQ8" s="9">
        <f t="shared" si="6"/>
        <v>27600</v>
      </c>
      <c r="CR8" s="9">
        <f t="shared" si="6"/>
        <v>27900</v>
      </c>
      <c r="CS8" s="9">
        <f t="shared" si="6"/>
        <v>28200</v>
      </c>
      <c r="CT8" s="9">
        <f t="shared" si="6"/>
        <v>28500</v>
      </c>
      <c r="CU8" s="9">
        <f t="shared" si="6"/>
        <v>28800</v>
      </c>
      <c r="CV8" s="9">
        <f t="shared" si="6"/>
        <v>29100.000000000004</v>
      </c>
      <c r="CW8" s="9">
        <f t="shared" si="6"/>
        <v>29399.999999999996</v>
      </c>
      <c r="CX8" s="9">
        <f t="shared" si="6"/>
        <v>29700</v>
      </c>
      <c r="CY8" s="9">
        <f t="shared" si="6"/>
        <v>30000.000000000004</v>
      </c>
      <c r="CZ8" s="9">
        <f t="shared" si="6"/>
        <v>30299.999999999996</v>
      </c>
      <c r="DA8" s="9">
        <f t="shared" si="6"/>
        <v>30600</v>
      </c>
      <c r="DB8" s="9">
        <f t="shared" si="6"/>
        <v>30900</v>
      </c>
      <c r="DC8" s="9">
        <f t="shared" si="6"/>
        <v>31200</v>
      </c>
      <c r="DD8" s="9">
        <f t="shared" si="6"/>
        <v>31500</v>
      </c>
      <c r="DE8" s="9">
        <f t="shared" si="6"/>
        <v>31800</v>
      </c>
      <c r="DF8" s="9">
        <f t="shared" si="6"/>
        <v>32100</v>
      </c>
      <c r="DG8" s="9">
        <f t="shared" si="6"/>
        <v>32400</v>
      </c>
      <c r="DH8" s="9">
        <f t="shared" si="6"/>
        <v>32700</v>
      </c>
      <c r="DI8" s="9">
        <f t="shared" si="6"/>
        <v>33000</v>
      </c>
      <c r="DJ8" s="9">
        <f t="shared" si="6"/>
        <v>33300</v>
      </c>
      <c r="DK8" s="9">
        <f t="shared" si="6"/>
        <v>33600</v>
      </c>
      <c r="DL8" s="9">
        <f t="shared" si="6"/>
        <v>33900</v>
      </c>
      <c r="DM8" s="9">
        <f t="shared" si="6"/>
        <v>34200</v>
      </c>
      <c r="DN8" s="9">
        <f t="shared" si="6"/>
        <v>34500</v>
      </c>
      <c r="DO8" s="9">
        <f t="shared" si="6"/>
        <v>34800</v>
      </c>
      <c r="DP8" s="9">
        <f t="shared" si="6"/>
        <v>35100</v>
      </c>
      <c r="DQ8" s="9">
        <f t="shared" si="6"/>
        <v>35400</v>
      </c>
      <c r="DR8" s="9">
        <f t="shared" si="6"/>
        <v>35700</v>
      </c>
      <c r="DS8" s="9">
        <f t="shared" si="6"/>
        <v>36000</v>
      </c>
      <c r="DT8" s="9">
        <f t="shared" si="6"/>
        <v>36300</v>
      </c>
      <c r="DU8" s="9">
        <f t="shared" si="6"/>
        <v>36600</v>
      </c>
      <c r="DV8" s="9">
        <f t="shared" si="6"/>
        <v>36900</v>
      </c>
      <c r="DW8" s="9">
        <f t="shared" si="6"/>
        <v>37200</v>
      </c>
      <c r="DX8" s="9">
        <f t="shared" si="6"/>
        <v>37500</v>
      </c>
      <c r="DY8" s="9">
        <f t="shared" si="6"/>
        <v>37800</v>
      </c>
      <c r="DZ8" s="9">
        <f t="shared" si="6"/>
        <v>38100</v>
      </c>
      <c r="EA8" s="9">
        <f t="shared" si="6"/>
        <v>38400</v>
      </c>
      <c r="EB8" s="9">
        <f t="shared" si="6"/>
        <v>38700</v>
      </c>
      <c r="EC8" s="9">
        <f t="shared" si="6"/>
        <v>39000</v>
      </c>
      <c r="ED8" s="9">
        <f t="shared" si="6"/>
        <v>39300</v>
      </c>
      <c r="EE8" s="9">
        <f t="shared" ref="EE8:GP8" si="7">EE6*60*60</f>
        <v>39600</v>
      </c>
      <c r="EF8" s="9">
        <f t="shared" si="7"/>
        <v>39900</v>
      </c>
      <c r="EG8" s="9">
        <f t="shared" si="7"/>
        <v>40200</v>
      </c>
      <c r="EH8" s="9">
        <f t="shared" si="7"/>
        <v>40500</v>
      </c>
      <c r="EI8" s="9">
        <f t="shared" si="7"/>
        <v>40800</v>
      </c>
      <c r="EJ8" s="9">
        <f t="shared" si="7"/>
        <v>41100</v>
      </c>
      <c r="EK8" s="9">
        <f t="shared" si="7"/>
        <v>41400</v>
      </c>
      <c r="EL8" s="9">
        <f t="shared" si="7"/>
        <v>41700</v>
      </c>
      <c r="EM8" s="9">
        <f t="shared" si="7"/>
        <v>42000</v>
      </c>
      <c r="EN8" s="9">
        <f t="shared" si="7"/>
        <v>42300</v>
      </c>
      <c r="EO8" s="9">
        <f t="shared" si="7"/>
        <v>42600</v>
      </c>
      <c r="EP8" s="9">
        <f t="shared" si="7"/>
        <v>42900</v>
      </c>
      <c r="EQ8" s="9">
        <f t="shared" si="7"/>
        <v>43200</v>
      </c>
      <c r="ER8" s="9">
        <f t="shared" si="7"/>
        <v>43500</v>
      </c>
      <c r="ES8" s="9">
        <f t="shared" si="7"/>
        <v>43800</v>
      </c>
      <c r="ET8" s="9">
        <f t="shared" si="7"/>
        <v>44100</v>
      </c>
      <c r="EU8" s="9">
        <f t="shared" si="7"/>
        <v>44400</v>
      </c>
      <c r="EV8" s="9">
        <f t="shared" si="7"/>
        <v>44700</v>
      </c>
      <c r="EW8" s="9">
        <f t="shared" si="7"/>
        <v>45000</v>
      </c>
      <c r="EX8" s="9">
        <f t="shared" si="7"/>
        <v>45300</v>
      </c>
      <c r="EY8" s="9">
        <f t="shared" si="7"/>
        <v>45600</v>
      </c>
      <c r="EZ8" s="9">
        <f t="shared" si="7"/>
        <v>45900</v>
      </c>
      <c r="FA8" s="9">
        <f t="shared" si="7"/>
        <v>46200</v>
      </c>
      <c r="FB8" s="9">
        <f t="shared" si="7"/>
        <v>46500</v>
      </c>
      <c r="FC8" s="9">
        <f t="shared" si="7"/>
        <v>46800</v>
      </c>
      <c r="FD8" s="9">
        <f t="shared" si="7"/>
        <v>47100</v>
      </c>
      <c r="FE8" s="9">
        <f t="shared" si="7"/>
        <v>47400</v>
      </c>
      <c r="FF8" s="9">
        <f t="shared" si="7"/>
        <v>47700</v>
      </c>
      <c r="FG8" s="9">
        <f t="shared" si="7"/>
        <v>48000</v>
      </c>
      <c r="FH8" s="9">
        <f t="shared" si="7"/>
        <v>48300</v>
      </c>
      <c r="FI8" s="9">
        <f t="shared" si="7"/>
        <v>48600</v>
      </c>
      <c r="FJ8" s="9">
        <f t="shared" si="7"/>
        <v>48900</v>
      </c>
      <c r="FK8" s="9">
        <f t="shared" si="7"/>
        <v>49200</v>
      </c>
      <c r="FL8" s="9">
        <f t="shared" si="7"/>
        <v>49500</v>
      </c>
      <c r="FM8" s="9">
        <f t="shared" si="7"/>
        <v>49800</v>
      </c>
      <c r="FN8" s="9">
        <f t="shared" si="7"/>
        <v>50100</v>
      </c>
      <c r="FO8" s="9">
        <f t="shared" si="7"/>
        <v>50400</v>
      </c>
      <c r="FP8" s="9">
        <f t="shared" si="7"/>
        <v>50700</v>
      </c>
      <c r="FQ8" s="9">
        <f t="shared" si="7"/>
        <v>51000</v>
      </c>
      <c r="FR8" s="9">
        <f t="shared" si="7"/>
        <v>51300</v>
      </c>
      <c r="FS8" s="9">
        <f t="shared" si="7"/>
        <v>51600</v>
      </c>
      <c r="FT8" s="9">
        <f t="shared" si="7"/>
        <v>51900</v>
      </c>
      <c r="FU8" s="9">
        <f t="shared" si="7"/>
        <v>52200</v>
      </c>
      <c r="FV8" s="9">
        <f t="shared" si="7"/>
        <v>52500</v>
      </c>
      <c r="FW8" s="9">
        <f t="shared" si="7"/>
        <v>52800</v>
      </c>
      <c r="FX8" s="9">
        <f t="shared" si="7"/>
        <v>53100</v>
      </c>
      <c r="FY8" s="9">
        <f t="shared" si="7"/>
        <v>53400</v>
      </c>
      <c r="FZ8" s="9">
        <f t="shared" si="7"/>
        <v>53700</v>
      </c>
      <c r="GA8" s="9">
        <f t="shared" si="7"/>
        <v>54000</v>
      </c>
      <c r="GB8" s="9">
        <f t="shared" si="7"/>
        <v>54300</v>
      </c>
      <c r="GC8" s="9">
        <f t="shared" si="7"/>
        <v>54600</v>
      </c>
      <c r="GD8" s="9">
        <f t="shared" si="7"/>
        <v>54900</v>
      </c>
      <c r="GE8" s="9">
        <f t="shared" si="7"/>
        <v>55200</v>
      </c>
      <c r="GF8" s="9">
        <f t="shared" si="7"/>
        <v>55500</v>
      </c>
      <c r="GG8" s="9">
        <f t="shared" si="7"/>
        <v>55800</v>
      </c>
      <c r="GH8" s="9">
        <f t="shared" si="7"/>
        <v>56100</v>
      </c>
      <c r="GI8" s="9">
        <f t="shared" si="7"/>
        <v>56400</v>
      </c>
      <c r="GJ8" s="9">
        <f t="shared" si="7"/>
        <v>56700</v>
      </c>
      <c r="GK8" s="9">
        <f t="shared" si="7"/>
        <v>57000</v>
      </c>
      <c r="GL8" s="9">
        <f t="shared" si="7"/>
        <v>57300</v>
      </c>
      <c r="GM8" s="9">
        <f t="shared" si="7"/>
        <v>57600</v>
      </c>
      <c r="GN8" s="9">
        <f t="shared" si="7"/>
        <v>57899.999999999993</v>
      </c>
      <c r="GO8" s="9">
        <f t="shared" si="7"/>
        <v>58200.000000000007</v>
      </c>
      <c r="GP8" s="9">
        <f t="shared" si="7"/>
        <v>58500</v>
      </c>
      <c r="GQ8" s="9">
        <f t="shared" ref="GQ8:JB8" si="8">GQ6*60*60</f>
        <v>58799.999999999993</v>
      </c>
      <c r="GR8" s="9">
        <f t="shared" si="8"/>
        <v>59100.000000000007</v>
      </c>
      <c r="GS8" s="9">
        <f t="shared" si="8"/>
        <v>59400</v>
      </c>
      <c r="GT8" s="9">
        <f t="shared" si="8"/>
        <v>59699.999999999993</v>
      </c>
      <c r="GU8" s="9">
        <f t="shared" si="8"/>
        <v>60000.000000000007</v>
      </c>
      <c r="GV8" s="9">
        <f t="shared" si="8"/>
        <v>60300</v>
      </c>
      <c r="GW8" s="9">
        <f t="shared" si="8"/>
        <v>60599.999999999993</v>
      </c>
      <c r="GX8" s="9">
        <f t="shared" si="8"/>
        <v>60900.000000000007</v>
      </c>
      <c r="GY8" s="9">
        <f t="shared" si="8"/>
        <v>61200</v>
      </c>
      <c r="GZ8" s="9">
        <f t="shared" si="8"/>
        <v>61500</v>
      </c>
      <c r="HA8" s="9">
        <f t="shared" si="8"/>
        <v>61800</v>
      </c>
      <c r="HB8" s="9">
        <f t="shared" si="8"/>
        <v>62100</v>
      </c>
      <c r="HC8" s="9">
        <f t="shared" si="8"/>
        <v>62400</v>
      </c>
      <c r="HD8" s="9">
        <f t="shared" si="8"/>
        <v>62700</v>
      </c>
      <c r="HE8" s="9">
        <f t="shared" si="8"/>
        <v>63000</v>
      </c>
      <c r="HF8" s="9">
        <f t="shared" si="8"/>
        <v>63300</v>
      </c>
      <c r="HG8" s="9">
        <f t="shared" si="8"/>
        <v>63600</v>
      </c>
      <c r="HH8" s="9">
        <f t="shared" si="8"/>
        <v>63900</v>
      </c>
      <c r="HI8" s="9">
        <f t="shared" si="8"/>
        <v>64200</v>
      </c>
      <c r="HJ8" s="9">
        <f t="shared" si="8"/>
        <v>64500</v>
      </c>
      <c r="HK8" s="9">
        <f t="shared" si="8"/>
        <v>64800</v>
      </c>
      <c r="HL8" s="9">
        <f t="shared" si="8"/>
        <v>65100</v>
      </c>
      <c r="HM8" s="9">
        <f t="shared" si="8"/>
        <v>65400</v>
      </c>
      <c r="HN8" s="9">
        <f t="shared" si="8"/>
        <v>65700</v>
      </c>
      <c r="HO8" s="9">
        <f t="shared" si="8"/>
        <v>66000</v>
      </c>
      <c r="HP8" s="9">
        <f t="shared" si="8"/>
        <v>66300</v>
      </c>
      <c r="HQ8" s="9">
        <f t="shared" si="8"/>
        <v>66600</v>
      </c>
      <c r="HR8" s="9">
        <f t="shared" si="8"/>
        <v>66900</v>
      </c>
      <c r="HS8" s="9">
        <f t="shared" si="8"/>
        <v>67200</v>
      </c>
      <c r="HT8" s="9">
        <f t="shared" si="8"/>
        <v>67500</v>
      </c>
      <c r="HU8" s="9">
        <f t="shared" si="8"/>
        <v>67800</v>
      </c>
      <c r="HV8" s="9">
        <f t="shared" si="8"/>
        <v>68100</v>
      </c>
      <c r="HW8" s="9">
        <f t="shared" si="8"/>
        <v>68400</v>
      </c>
      <c r="HX8" s="9">
        <f t="shared" si="8"/>
        <v>68700</v>
      </c>
      <c r="HY8" s="9">
        <f t="shared" si="8"/>
        <v>69000</v>
      </c>
      <c r="HZ8" s="9">
        <f t="shared" si="8"/>
        <v>69300</v>
      </c>
      <c r="IA8" s="9">
        <f t="shared" si="8"/>
        <v>69600</v>
      </c>
      <c r="IB8" s="9">
        <f t="shared" si="8"/>
        <v>69900</v>
      </c>
      <c r="IC8" s="9">
        <f t="shared" si="8"/>
        <v>70200</v>
      </c>
      <c r="ID8" s="9">
        <f t="shared" si="8"/>
        <v>70500</v>
      </c>
      <c r="IE8" s="9">
        <f t="shared" si="8"/>
        <v>70800</v>
      </c>
      <c r="IF8" s="9">
        <f t="shared" si="8"/>
        <v>71100</v>
      </c>
      <c r="IG8" s="9">
        <f t="shared" si="8"/>
        <v>71400</v>
      </c>
      <c r="IH8" s="9">
        <f t="shared" si="8"/>
        <v>71700</v>
      </c>
      <c r="II8" s="9">
        <f t="shared" si="8"/>
        <v>72000</v>
      </c>
      <c r="IJ8" s="9">
        <f t="shared" si="8"/>
        <v>72300</v>
      </c>
      <c r="IK8" s="9">
        <f t="shared" si="8"/>
        <v>72600</v>
      </c>
      <c r="IL8" s="9">
        <f t="shared" si="8"/>
        <v>72900</v>
      </c>
      <c r="IM8" s="9">
        <f t="shared" si="8"/>
        <v>73200</v>
      </c>
      <c r="IN8" s="9">
        <f t="shared" si="8"/>
        <v>73500</v>
      </c>
      <c r="IO8" s="9">
        <f t="shared" si="8"/>
        <v>73800</v>
      </c>
      <c r="IP8" s="9">
        <f t="shared" si="8"/>
        <v>74100</v>
      </c>
      <c r="IQ8" s="9">
        <f t="shared" si="8"/>
        <v>74400</v>
      </c>
      <c r="IR8" s="9">
        <f t="shared" si="8"/>
        <v>74700</v>
      </c>
      <c r="IS8" s="9">
        <f t="shared" si="8"/>
        <v>75000</v>
      </c>
      <c r="IT8" s="9">
        <f t="shared" si="8"/>
        <v>75300</v>
      </c>
      <c r="IU8" s="9">
        <f t="shared" si="8"/>
        <v>75600</v>
      </c>
      <c r="IV8" s="9">
        <f t="shared" si="8"/>
        <v>75900</v>
      </c>
      <c r="IW8" s="9">
        <f t="shared" si="8"/>
        <v>76200</v>
      </c>
      <c r="IX8" s="9">
        <f t="shared" si="8"/>
        <v>76500</v>
      </c>
      <c r="IY8" s="9">
        <f t="shared" si="8"/>
        <v>76800</v>
      </c>
      <c r="IZ8" s="9">
        <f t="shared" si="8"/>
        <v>77100</v>
      </c>
      <c r="JA8" s="9">
        <f t="shared" si="8"/>
        <v>77400</v>
      </c>
      <c r="JB8" s="9">
        <f t="shared" si="8"/>
        <v>77700</v>
      </c>
      <c r="JC8" s="9">
        <f t="shared" ref="JC8:KE8" si="9">JC6*60*60</f>
        <v>78000</v>
      </c>
      <c r="JD8" s="9">
        <f t="shared" si="9"/>
        <v>78300</v>
      </c>
      <c r="JE8" s="9">
        <f t="shared" si="9"/>
        <v>78600</v>
      </c>
      <c r="JF8" s="9">
        <f t="shared" si="9"/>
        <v>78900</v>
      </c>
      <c r="JG8" s="9">
        <f t="shared" si="9"/>
        <v>79200</v>
      </c>
      <c r="JH8" s="9">
        <f t="shared" si="9"/>
        <v>79500</v>
      </c>
      <c r="JI8" s="9">
        <f t="shared" si="9"/>
        <v>79800</v>
      </c>
      <c r="JJ8" s="9">
        <f t="shared" si="9"/>
        <v>80100</v>
      </c>
      <c r="JK8" s="9">
        <f t="shared" si="9"/>
        <v>80400</v>
      </c>
      <c r="JL8" s="9">
        <f t="shared" si="9"/>
        <v>80700</v>
      </c>
      <c r="JM8" s="9">
        <f t="shared" si="9"/>
        <v>81000</v>
      </c>
      <c r="JN8" s="9">
        <f t="shared" si="9"/>
        <v>81300</v>
      </c>
      <c r="JO8" s="9">
        <f t="shared" si="9"/>
        <v>81600</v>
      </c>
      <c r="JP8" s="9">
        <f t="shared" si="9"/>
        <v>81900</v>
      </c>
      <c r="JQ8" s="9">
        <f t="shared" si="9"/>
        <v>82200</v>
      </c>
      <c r="JR8" s="9">
        <f t="shared" si="9"/>
        <v>82500</v>
      </c>
      <c r="JS8" s="9">
        <f t="shared" si="9"/>
        <v>82800</v>
      </c>
      <c r="JT8" s="9">
        <f t="shared" si="9"/>
        <v>83100</v>
      </c>
      <c r="JU8" s="9">
        <f t="shared" si="9"/>
        <v>83400</v>
      </c>
      <c r="JV8" s="9">
        <f t="shared" si="9"/>
        <v>83700</v>
      </c>
      <c r="JW8" s="9">
        <f t="shared" si="9"/>
        <v>84000</v>
      </c>
      <c r="JX8" s="9">
        <f t="shared" si="9"/>
        <v>84300</v>
      </c>
      <c r="JY8" s="9">
        <f t="shared" si="9"/>
        <v>84600</v>
      </c>
      <c r="JZ8" s="9">
        <f t="shared" si="9"/>
        <v>84900</v>
      </c>
      <c r="KA8" s="9">
        <f t="shared" si="9"/>
        <v>85200</v>
      </c>
      <c r="KB8" s="9">
        <f t="shared" si="9"/>
        <v>85500</v>
      </c>
      <c r="KC8" s="9">
        <f t="shared" si="9"/>
        <v>85800</v>
      </c>
      <c r="KD8" s="9">
        <f t="shared" si="9"/>
        <v>86100</v>
      </c>
      <c r="KE8" s="10">
        <f t="shared" si="9"/>
        <v>86400</v>
      </c>
    </row>
    <row r="9" spans="1:299" ht="15" customHeight="1" thickBot="1" x14ac:dyDescent="0.3">
      <c r="A9" s="26" t="s">
        <v>65</v>
      </c>
      <c r="B9" s="82" t="e">
        <f>A4</f>
        <v>#REF!</v>
      </c>
      <c r="C9" s="83">
        <f t="shared" ref="C9:BN9" si="10">IF(C$8&gt;(1.25*$C4),4.34*$D4*EXP((-1.3*C$8)/$C4),($D4/2)*(1-COS((PI()*C$8)/$C4)))</f>
        <v>0</v>
      </c>
      <c r="D9" s="84">
        <f t="shared" si="10"/>
        <v>1.9676621165544377</v>
      </c>
      <c r="E9" s="84">
        <f t="shared" si="10"/>
        <v>7.854818056418611</v>
      </c>
      <c r="F9" s="84">
        <f t="shared" si="10"/>
        <v>17.614103950411838</v>
      </c>
      <c r="G9" s="84">
        <f t="shared" si="10"/>
        <v>31.167003525973911</v>
      </c>
      <c r="H9" s="84">
        <f t="shared" si="10"/>
        <v>48.404479793245685</v>
      </c>
      <c r="I9" s="84">
        <f t="shared" si="10"/>
        <v>69.187852279131846</v>
      </c>
      <c r="J9" s="84">
        <f t="shared" si="10"/>
        <v>93.349912751744455</v>
      </c>
      <c r="K9" s="84">
        <f t="shared" si="10"/>
        <v>120.69627045890239</v>
      </c>
      <c r="L9" s="84">
        <f t="shared" si="10"/>
        <v>151.00691605785377</v>
      </c>
      <c r="M9" s="84">
        <f t="shared" si="10"/>
        <v>184.03799165395606</v>
      </c>
      <c r="N9" s="84">
        <f t="shared" si="10"/>
        <v>219.5237527078412</v>
      </c>
      <c r="O9" s="84">
        <f t="shared" si="10"/>
        <v>257.17870602695598</v>
      </c>
      <c r="P9" s="84">
        <f t="shared" si="10"/>
        <v>296.69990664071969</v>
      </c>
      <c r="Q9" s="84">
        <f t="shared" si="10"/>
        <v>337.76939508027311</v>
      </c>
      <c r="R9" s="84">
        <f t="shared" si="10"/>
        <v>380.05675545420218</v>
      </c>
      <c r="S9" s="84">
        <f t="shared" si="10"/>
        <v>423.22177373977632</v>
      </c>
      <c r="T9" s="84">
        <f t="shared" si="10"/>
        <v>466.91717490298282</v>
      </c>
      <c r="U9" s="84">
        <f t="shared" si="10"/>
        <v>510.79141682643467</v>
      </c>
      <c r="V9" s="84">
        <f t="shared" si="10"/>
        <v>554.49151856719664</v>
      </c>
      <c r="W9" s="84">
        <f t="shared" si="10"/>
        <v>597.66590019037835</v>
      </c>
      <c r="X9" s="84">
        <f t="shared" si="10"/>
        <v>639.96721133121275</v>
      </c>
      <c r="Y9" s="84">
        <f t="shared" si="10"/>
        <v>681.05512572902205</v>
      </c>
      <c r="Z9" s="84">
        <f t="shared" si="10"/>
        <v>720.59907925023799</v>
      </c>
      <c r="AA9" s="84">
        <f t="shared" si="10"/>
        <v>758.28092937229235</v>
      </c>
      <c r="AB9" s="84">
        <f t="shared" si="10"/>
        <v>793.79751473205965</v>
      </c>
      <c r="AC9" s="84">
        <f t="shared" si="10"/>
        <v>826.86309414654625</v>
      </c>
      <c r="AD9" s="84">
        <f t="shared" si="10"/>
        <v>857.21164548320428</v>
      </c>
      <c r="AE9" s="84">
        <f t="shared" si="10"/>
        <v>884.59900588478774</v>
      </c>
      <c r="AF9" s="84">
        <f t="shared" si="10"/>
        <v>908.80483613003048</v>
      </c>
      <c r="AG9" s="84">
        <f t="shared" si="10"/>
        <v>929.63439332629378</v>
      </c>
      <c r="AH9" s="84">
        <f t="shared" si="10"/>
        <v>946.92009767236129</v>
      </c>
      <c r="AI9" s="84">
        <f t="shared" si="10"/>
        <v>960.52288068632015</v>
      </c>
      <c r="AJ9" s="84">
        <f t="shared" si="10"/>
        <v>970.33330405164781</v>
      </c>
      <c r="AK9" s="84">
        <f t="shared" si="10"/>
        <v>976.27244008006335</v>
      </c>
      <c r="AL9" s="84">
        <f t="shared" si="10"/>
        <v>978.29250670756687</v>
      </c>
      <c r="AM9" s="84">
        <f t="shared" si="10"/>
        <v>976.37725191493962</v>
      </c>
      <c r="AN9" s="84">
        <f t="shared" si="10"/>
        <v>970.54208447992937</v>
      </c>
      <c r="AO9" s="84">
        <f t="shared" si="10"/>
        <v>960.83395000918574</v>
      </c>
      <c r="AP9" s="84">
        <f t="shared" si="10"/>
        <v>947.33095324730141</v>
      </c>
      <c r="AQ9" s="84">
        <f t="shared" si="10"/>
        <v>930.14172970159257</v>
      </c>
      <c r="AR9" s="84">
        <f t="shared" si="10"/>
        <v>909.40457163807878</v>
      </c>
      <c r="AS9" s="84">
        <f t="shared" si="10"/>
        <v>885.28631548027715</v>
      </c>
      <c r="AT9" s="84">
        <f t="shared" si="10"/>
        <v>857.98099956201054</v>
      </c>
      <c r="AU9" s="84">
        <f t="shared" si="10"/>
        <v>828.83383679931057</v>
      </c>
      <c r="AV9" s="84">
        <f t="shared" si="10"/>
        <v>798.62458238510021</v>
      </c>
      <c r="AW9" s="84">
        <f t="shared" si="10"/>
        <v>769.51639191367826</v>
      </c>
      <c r="AX9" s="84">
        <f t="shared" si="10"/>
        <v>741.46913391441979</v>
      </c>
      <c r="AY9" s="84">
        <f t="shared" si="10"/>
        <v>714.44413962460715</v>
      </c>
      <c r="AZ9" s="84">
        <f t="shared" si="10"/>
        <v>688.40414967679408</v>
      </c>
      <c r="BA9" s="84">
        <f t="shared" si="10"/>
        <v>663.31326272930562</v>
      </c>
      <c r="BB9" s="84">
        <f t="shared" si="10"/>
        <v>639.13688596904888</v>
      </c>
      <c r="BC9" s="84">
        <f t="shared" si="10"/>
        <v>615.84168741838903</v>
      </c>
      <c r="BD9" s="84">
        <f t="shared" si="10"/>
        <v>593.39554998034509</v>
      </c>
      <c r="BE9" s="84">
        <f t="shared" si="10"/>
        <v>571.76752715873715</v>
      </c>
      <c r="BF9" s="84">
        <f t="shared" si="10"/>
        <v>550.9278003922434</v>
      </c>
      <c r="BG9" s="84">
        <f t="shared" si="10"/>
        <v>530.84763794354205</v>
      </c>
      <c r="BH9" s="84">
        <f t="shared" si="10"/>
        <v>511.49935528685546</v>
      </c>
      <c r="BI9" s="84">
        <f t="shared" si="10"/>
        <v>492.8562769392874</v>
      </c>
      <c r="BJ9" s="84">
        <f t="shared" si="10"/>
        <v>474.89269968332576</v>
      </c>
      <c r="BK9" s="84">
        <f t="shared" si="10"/>
        <v>457.58385712981101</v>
      </c>
      <c r="BL9" s="84">
        <f t="shared" si="10"/>
        <v>440.90588557250686</v>
      </c>
      <c r="BM9" s="84">
        <f t="shared" si="10"/>
        <v>424.83579108720232</v>
      </c>
      <c r="BN9" s="84">
        <f t="shared" si="10"/>
        <v>409.35141782998073</v>
      </c>
      <c r="BO9" s="84">
        <f t="shared" ref="BO9:DZ9" si="11">IF(BO$8&gt;(1.25*$C4),4.34*$D4*EXP((-1.3*BO$8)/$C4),($D4/2)*(1-COS((PI()*BO$8)/$C4)))</f>
        <v>394.43141749095264</v>
      </c>
      <c r="BP9" s="84">
        <f t="shared" si="11"/>
        <v>380.05521986133419</v>
      </c>
      <c r="BQ9" s="84">
        <f t="shared" si="11"/>
        <v>366.2030044732943</v>
      </c>
      <c r="BR9" s="84">
        <f t="shared" si="11"/>
        <v>352.85567327346945</v>
      </c>
      <c r="BS9" s="84">
        <f t="shared" si="11"/>
        <v>339.99482429247308</v>
      </c>
      <c r="BT9" s="84">
        <f t="shared" si="11"/>
        <v>327.60272627409432</v>
      </c>
      <c r="BU9" s="84">
        <f t="shared" si="11"/>
        <v>315.66229422920992</v>
      </c>
      <c r="BV9" s="84">
        <f t="shared" si="11"/>
        <v>304.15706588070492</v>
      </c>
      <c r="BW9" s="84">
        <f t="shared" si="11"/>
        <v>293.07117896692688</v>
      </c>
      <c r="BX9" s="84">
        <f t="shared" si="11"/>
        <v>282.38934937238037</v>
      </c>
      <c r="BY9" s="84">
        <f t="shared" si="11"/>
        <v>272.0968500555129</v>
      </c>
      <c r="BZ9" s="84">
        <f t="shared" si="11"/>
        <v>262.1794907445385</v>
      </c>
      <c r="CA9" s="84">
        <f t="shared" si="11"/>
        <v>252.62359837330601</v>
      </c>
      <c r="CB9" s="84">
        <f t="shared" si="11"/>
        <v>243.41599823023867</v>
      </c>
      <c r="CC9" s="84">
        <f t="shared" si="11"/>
        <v>234.543995794355</v>
      </c>
      <c r="CD9" s="84">
        <f t="shared" si="11"/>
        <v>225.99535923333008</v>
      </c>
      <c r="CE9" s="84">
        <f t="shared" si="11"/>
        <v>217.75830253946404</v>
      </c>
      <c r="CF9" s="84">
        <f t="shared" si="11"/>
        <v>209.82146928030969</v>
      </c>
      <c r="CG9" s="84">
        <f t="shared" si="11"/>
        <v>202.17391694155654</v>
      </c>
      <c r="CH9" s="84">
        <f t="shared" si="11"/>
        <v>194.80510184058261</v>
      </c>
      <c r="CI9" s="84">
        <f t="shared" si="11"/>
        <v>187.70486458987634</v>
      </c>
      <c r="CJ9" s="84">
        <f t="shared" si="11"/>
        <v>180.86341609028582</v>
      </c>
      <c r="CK9" s="84">
        <f t="shared" si="11"/>
        <v>174.27132403478547</v>
      </c>
      <c r="CL9" s="84">
        <f t="shared" si="11"/>
        <v>167.91949990415108</v>
      </c>
      <c r="CM9" s="84">
        <f t="shared" si="11"/>
        <v>161.79918643661622</v>
      </c>
      <c r="CN9" s="84">
        <f t="shared" si="11"/>
        <v>155.90194555423233</v>
      </c>
      <c r="CO9" s="84">
        <f t="shared" si="11"/>
        <v>150.21964672928877</v>
      </c>
      <c r="CP9" s="84">
        <f t="shared" si="11"/>
        <v>144.74445577475163</v>
      </c>
      <c r="CQ9" s="84">
        <f t="shared" si="11"/>
        <v>139.46882404326792</v>
      </c>
      <c r="CR9" s="84">
        <f t="shared" si="11"/>
        <v>134.38547801984296</v>
      </c>
      <c r="CS9" s="84">
        <f t="shared" si="11"/>
        <v>129.48740929384365</v>
      </c>
      <c r="CT9" s="84">
        <f t="shared" si="11"/>
        <v>124.76786489650044</v>
      </c>
      <c r="CU9" s="84">
        <f t="shared" si="11"/>
        <v>120.22033799058715</v>
      </c>
      <c r="CV9" s="84">
        <f t="shared" si="11"/>
        <v>115.83855889944294</v>
      </c>
      <c r="CW9" s="84">
        <f t="shared" si="11"/>
        <v>111.6164864629673</v>
      </c>
      <c r="CX9" s="84">
        <f t="shared" si="11"/>
        <v>107.54829970867041</v>
      </c>
      <c r="CY9" s="84">
        <f t="shared" si="11"/>
        <v>103.62838982629705</v>
      </c>
      <c r="CZ9" s="84">
        <f t="shared" si="11"/>
        <v>99.851352434958613</v>
      </c>
      <c r="DA9" s="84">
        <f t="shared" si="11"/>
        <v>96.211980132110611</v>
      </c>
      <c r="DB9" s="84">
        <f t="shared" si="11"/>
        <v>92.705255314106324</v>
      </c>
      <c r="DC9" s="84">
        <f t="shared" si="11"/>
        <v>89.326343258424558</v>
      </c>
      <c r="DD9" s="84">
        <f t="shared" si="11"/>
        <v>86.070585458036604</v>
      </c>
      <c r="DE9" s="84">
        <f t="shared" si="11"/>
        <v>82.933493198721166</v>
      </c>
      <c r="DF9" s="84">
        <f t="shared" si="11"/>
        <v>79.910741370472635</v>
      </c>
      <c r="DG9" s="84">
        <f t="shared" si="11"/>
        <v>76.998162504470969</v>
      </c>
      <c r="DH9" s="84">
        <f t="shared" si="11"/>
        <v>74.191741027390876</v>
      </c>
      <c r="DI9" s="84">
        <f t="shared" si="11"/>
        <v>71.487607725130019</v>
      </c>
      <c r="DJ9" s="84">
        <f t="shared" si="11"/>
        <v>68.882034408322198</v>
      </c>
      <c r="DK9" s="84">
        <f t="shared" si="11"/>
        <v>66.371428772281732</v>
      </c>
      <c r="DL9" s="84">
        <f t="shared" si="11"/>
        <v>63.952329444291834</v>
      </c>
      <c r="DM9" s="84">
        <f t="shared" si="11"/>
        <v>61.621401211409122</v>
      </c>
      <c r="DN9" s="84">
        <f t="shared" si="11"/>
        <v>59.375430422204573</v>
      </c>
      <c r="DO9" s="84">
        <f t="shared" si="11"/>
        <v>57.211320556101342</v>
      </c>
      <c r="DP9" s="84">
        <f t="shared" si="11"/>
        <v>55.12608795420082</v>
      </c>
      <c r="DQ9" s="84">
        <f t="shared" si="11"/>
        <v>53.11685770571156</v>
      </c>
      <c r="DR9" s="84">
        <f t="shared" si="11"/>
        <v>51.180859684308643</v>
      </c>
      <c r="DS9" s="84">
        <f t="shared" si="11"/>
        <v>49.315424728959862</v>
      </c>
      <c r="DT9" s="84">
        <f t="shared" si="11"/>
        <v>47.517980963952567</v>
      </c>
      <c r="DU9" s="84">
        <f t="shared" si="11"/>
        <v>45.786050253047925</v>
      </c>
      <c r="DV9" s="84">
        <f t="shared" si="11"/>
        <v>44.11724478287379</v>
      </c>
      <c r="DW9" s="84">
        <f t="shared" si="11"/>
        <v>42.509263770845514</v>
      </c>
      <c r="DX9" s="84">
        <f t="shared" si="11"/>
        <v>40.959890293076661</v>
      </c>
      <c r="DY9" s="84">
        <f t="shared" si="11"/>
        <v>39.466988227905176</v>
      </c>
      <c r="DZ9" s="84">
        <f t="shared" si="11"/>
        <v>38.028499310821879</v>
      </c>
      <c r="EA9" s="84">
        <f t="shared" ref="EA9:GL9" si="12">IF(EA$8&gt;(1.25*$C4),4.34*$D4*EXP((-1.3*EA$8)/$C4),($D4/2)*(1-COS((PI()*EA$8)/$C4)))</f>
        <v>36.642440296740617</v>
      </c>
      <c r="EB9" s="84">
        <f t="shared" si="12"/>
        <v>35.306900225697667</v>
      </c>
      <c r="EC9" s="84">
        <f t="shared" si="12"/>
        <v>34.020037788210693</v>
      </c>
      <c r="ED9" s="84">
        <f t="shared" si="12"/>
        <v>32.780078786664845</v>
      </c>
      <c r="EE9" s="84">
        <f t="shared" si="12"/>
        <v>31.585313689225906</v>
      </c>
      <c r="EF9" s="84">
        <f t="shared" si="12"/>
        <v>30.434095272908397</v>
      </c>
      <c r="EG9" s="84">
        <f t="shared" si="12"/>
        <v>29.324836352548676</v>
      </c>
      <c r="EH9" s="84">
        <f t="shared" si="12"/>
        <v>28.256007592552322</v>
      </c>
      <c r="EI9" s="84">
        <f t="shared" si="12"/>
        <v>27.226135398398696</v>
      </c>
      <c r="EJ9" s="84">
        <f t="shared" si="12"/>
        <v>26.233799884995765</v>
      </c>
      <c r="EK9" s="84">
        <f t="shared" si="12"/>
        <v>25.277632919084123</v>
      </c>
      <c r="EL9" s="84">
        <f t="shared" si="12"/>
        <v>24.35631623299119</v>
      </c>
      <c r="EM9" s="84">
        <f t="shared" si="12"/>
        <v>23.468579607135322</v>
      </c>
      <c r="EN9" s="84">
        <f t="shared" si="12"/>
        <v>22.613199118773618</v>
      </c>
      <c r="EO9" s="84">
        <f t="shared" si="12"/>
        <v>21.788995454579293</v>
      </c>
      <c r="EP9" s="84">
        <f t="shared" si="12"/>
        <v>20.994832284722076</v>
      </c>
      <c r="EQ9" s="84">
        <f t="shared" si="12"/>
        <v>20.229614696209921</v>
      </c>
      <c r="ER9" s="84">
        <f t="shared" si="12"/>
        <v>19.492287683332172</v>
      </c>
      <c r="ES9" s="84">
        <f t="shared" si="12"/>
        <v>18.781834693122818</v>
      </c>
      <c r="ET9" s="84">
        <f t="shared" si="12"/>
        <v>18.097276223838733</v>
      </c>
      <c r="EU9" s="84">
        <f t="shared" si="12"/>
        <v>17.437668474520262</v>
      </c>
      <c r="EV9" s="84">
        <f t="shared" si="12"/>
        <v>16.802102043772592</v>
      </c>
      <c r="EW9" s="84">
        <f t="shared" si="12"/>
        <v>16.189700675973761</v>
      </c>
      <c r="EX9" s="84">
        <f t="shared" si="12"/>
        <v>15.599620053180811</v>
      </c>
      <c r="EY9" s="84">
        <f t="shared" si="12"/>
        <v>15.031046631068385</v>
      </c>
      <c r="EZ9" s="84">
        <f t="shared" si="12"/>
        <v>14.483196517294925</v>
      </c>
      <c r="FA9" s="84">
        <f t="shared" si="12"/>
        <v>13.955314390750051</v>
      </c>
      <c r="FB9" s="84">
        <f t="shared" si="12"/>
        <v>13.446672460193179</v>
      </c>
      <c r="FC9" s="84">
        <f t="shared" si="12"/>
        <v>12.956569460847497</v>
      </c>
      <c r="FD9" s="84">
        <f t="shared" si="12"/>
        <v>12.48432968756601</v>
      </c>
      <c r="FE9" s="84">
        <f t="shared" si="12"/>
        <v>12.029302063236672</v>
      </c>
      <c r="FF9" s="84">
        <f t="shared" si="12"/>
        <v>11.590859241142171</v>
      </c>
      <c r="FG9" s="84">
        <f t="shared" si="12"/>
        <v>11.168396740036849</v>
      </c>
      <c r="FH9" s="84">
        <f t="shared" si="12"/>
        <v>10.761332110748187</v>
      </c>
      <c r="FI9" s="84">
        <f t="shared" si="12"/>
        <v>10.369104133154025</v>
      </c>
      <c r="FJ9" s="84">
        <f t="shared" si="12"/>
        <v>9.9911720424281754</v>
      </c>
      <c r="FK9" s="84">
        <f t="shared" si="12"/>
        <v>9.6270147834878159</v>
      </c>
      <c r="FL9" s="84">
        <f t="shared" si="12"/>
        <v>9.2761302926146865</v>
      </c>
      <c r="FM9" s="84">
        <f t="shared" si="12"/>
        <v>8.9380348052597078</v>
      </c>
      <c r="FN9" s="84">
        <f t="shared" si="12"/>
        <v>8.6122621890766418</v>
      </c>
      <c r="FO9" s="84">
        <f t="shared" si="12"/>
        <v>8.2983633012653204</v>
      </c>
      <c r="FP9" s="84">
        <f t="shared" si="12"/>
        <v>7.9959053693382831</v>
      </c>
      <c r="FQ9" s="84">
        <f t="shared" si="12"/>
        <v>7.7044713944572862</v>
      </c>
      <c r="FR9" s="84">
        <f t="shared" si="12"/>
        <v>7.4236595765168438</v>
      </c>
      <c r="FS9" s="84">
        <f t="shared" si="12"/>
        <v>7.1530827601823184</v>
      </c>
      <c r="FT9" s="84">
        <f t="shared" si="12"/>
        <v>6.8923679011187495</v>
      </c>
      <c r="FU9" s="84">
        <f t="shared" si="12"/>
        <v>6.6411555516745153</v>
      </c>
      <c r="FV9" s="84">
        <f t="shared" si="12"/>
        <v>6.3990993653107644</v>
      </c>
      <c r="FW9" s="84">
        <f t="shared" si="12"/>
        <v>6.1658656190933145</v>
      </c>
      <c r="FX9" s="84">
        <f t="shared" si="12"/>
        <v>5.9411327535887857</v>
      </c>
      <c r="FY9" s="84">
        <f t="shared" si="12"/>
        <v>5.7245909295304855</v>
      </c>
      <c r="FZ9" s="84">
        <f t="shared" si="12"/>
        <v>5.5159416006429378</v>
      </c>
      <c r="GA9" s="84">
        <f t="shared" si="12"/>
        <v>5.3148971020360385</v>
      </c>
      <c r="GB9" s="84">
        <f t="shared" si="12"/>
        <v>5.1211802536013948</v>
      </c>
      <c r="GC9" s="84">
        <f t="shared" si="12"/>
        <v>4.934523977864024</v>
      </c>
      <c r="GD9" s="84">
        <f t="shared" si="12"/>
        <v>4.7546709317625693</v>
      </c>
      <c r="GE9" s="84">
        <f t="shared" si="12"/>
        <v>4.581373151850328</v>
      </c>
      <c r="GF9" s="84">
        <f t="shared" si="12"/>
        <v>4.4143917124279994</v>
      </c>
      <c r="GG9" s="84">
        <f t="shared" si="12"/>
        <v>4.2534963961367449</v>
      </c>
      <c r="GH9" s="84">
        <f t="shared" si="12"/>
        <v>4.098465376557443</v>
      </c>
      <c r="GI9" s="84">
        <f t="shared" si="12"/>
        <v>3.949084912378547</v>
      </c>
      <c r="GJ9" s="84">
        <f t="shared" si="12"/>
        <v>3.8051490527108753</v>
      </c>
      <c r="GK9" s="84">
        <f t="shared" si="12"/>
        <v>3.6664593531430656</v>
      </c>
      <c r="GL9" s="84">
        <f t="shared" si="12"/>
        <v>3.5328246021461909</v>
      </c>
      <c r="GM9" s="84">
        <f t="shared" ref="GM9:IX9" si="13">IF(GM$8&gt;(1.25*$C4),4.34*$D4*EXP((-1.3*GM$8)/$C4),($D4/2)*(1-COS((PI()*GM$8)/$C4)))</f>
        <v>3.4040605574503933</v>
      </c>
      <c r="GN9" s="84">
        <f t="shared" si="13"/>
        <v>3.2799896920299969</v>
      </c>
      <c r="GO9" s="84">
        <f t="shared" si="13"/>
        <v>3.1604409493469494</v>
      </c>
      <c r="GP9" s="84">
        <f t="shared" si="13"/>
        <v>3.0452495075151336</v>
      </c>
      <c r="GQ9" s="84">
        <f t="shared" si="13"/>
        <v>2.9342565520603614</v>
      </c>
      <c r="GR9" s="84">
        <f t="shared" si="13"/>
        <v>2.8273090569628367</v>
      </c>
      <c r="GS9" s="84">
        <f t="shared" si="13"/>
        <v>2.7242595736801354</v>
      </c>
      <c r="GT9" s="84">
        <f t="shared" si="13"/>
        <v>2.6249660278598301</v>
      </c>
      <c r="GU9" s="84">
        <f t="shared" si="13"/>
        <v>2.5292915234615725</v>
      </c>
      <c r="GV9" s="84">
        <f t="shared" si="13"/>
        <v>2.4371041540184812</v>
      </c>
      <c r="GW9" s="84">
        <f t="shared" si="13"/>
        <v>2.3482768207776208</v>
      </c>
      <c r="GX9" s="84">
        <f t="shared" si="13"/>
        <v>2.2626870574689555</v>
      </c>
      <c r="GY9" s="84">
        <f t="shared" si="13"/>
        <v>2.1802168614610551</v>
      </c>
      <c r="GZ9" s="84">
        <f t="shared" si="13"/>
        <v>2.1007525310708197</v>
      </c>
      <c r="HA9" s="84">
        <f t="shared" si="13"/>
        <v>2.0241845088029486</v>
      </c>
      <c r="HB9" s="84">
        <f t="shared" si="13"/>
        <v>1.9504072303029905</v>
      </c>
      <c r="HC9" s="84">
        <f t="shared" si="13"/>
        <v>1.8793189788157323</v>
      </c>
      <c r="HD9" s="84">
        <f t="shared" si="13"/>
        <v>1.8108217449482817</v>
      </c>
      <c r="HE9" s="84">
        <f t="shared" si="13"/>
        <v>1.7448210915444891</v>
      </c>
      <c r="HF9" s="84">
        <f t="shared" si="13"/>
        <v>1.6812260234844112</v>
      </c>
      <c r="HG9" s="84">
        <f t="shared" si="13"/>
        <v>1.6199488622293159</v>
      </c>
      <c r="HH9" s="84">
        <f t="shared" si="13"/>
        <v>1.5609051249392496</v>
      </c>
      <c r="HI9" s="84">
        <f t="shared" si="13"/>
        <v>1.5040134079965302</v>
      </c>
      <c r="HJ9" s="84">
        <f t="shared" si="13"/>
        <v>1.4491952747745485</v>
      </c>
      <c r="HK9" s="84">
        <f t="shared" si="13"/>
        <v>1.3963751474971733</v>
      </c>
      <c r="HL9" s="84">
        <f t="shared" si="13"/>
        <v>1.3454802030396418</v>
      </c>
      <c r="HM9" s="84">
        <f t="shared" si="13"/>
        <v>1.2964402725273105</v>
      </c>
      <c r="HN9" s="84">
        <f t="shared" si="13"/>
        <v>1.2491877445937898</v>
      </c>
      <c r="HO9" s="84">
        <f t="shared" si="13"/>
        <v>1.203657472165151</v>
      </c>
      <c r="HP9" s="84">
        <f t="shared" si="13"/>
        <v>1.1597866826416197</v>
      </c>
      <c r="HQ9" s="84">
        <f t="shared" si="13"/>
        <v>1.1175148913529922</v>
      </c>
      <c r="HR9" s="84">
        <f t="shared" si="13"/>
        <v>1.0767838181683844</v>
      </c>
      <c r="HS9" s="84">
        <f t="shared" si="13"/>
        <v>1.0375373071454166</v>
      </c>
      <c r="HT9" s="84">
        <f t="shared" si="13"/>
        <v>0.99972124910798488</v>
      </c>
      <c r="HU9" s="84">
        <f t="shared" si="13"/>
        <v>0.96328350704593058</v>
      </c>
      <c r="HV9" s="84">
        <f t="shared" si="13"/>
        <v>0.92817384423373439</v>
      </c>
      <c r="HW9" s="84">
        <f t="shared" si="13"/>
        <v>0.89434385496911595</v>
      </c>
      <c r="HX9" s="84">
        <f t="shared" si="13"/>
        <v>0.86174689783609182</v>
      </c>
      <c r="HY9" s="84">
        <f t="shared" si="13"/>
        <v>0.83033803140042872</v>
      </c>
      <c r="HZ9" s="84">
        <f t="shared" si="13"/>
        <v>0.80007395224888789</v>
      </c>
      <c r="IA9" s="84">
        <f t="shared" si="13"/>
        <v>0.77091293528678584</v>
      </c>
      <c r="IB9" s="84">
        <f t="shared" si="13"/>
        <v>0.74281477621159864</v>
      </c>
      <c r="IC9" s="84">
        <f t="shared" si="13"/>
        <v>0.71574073608328292</v>
      </c>
      <c r="ID9" s="84">
        <f t="shared" si="13"/>
        <v>0.68965348791487835</v>
      </c>
      <c r="IE9" s="84">
        <f t="shared" si="13"/>
        <v>0.66451706520978993</v>
      </c>
      <c r="IF9" s="84">
        <f t="shared" si="13"/>
        <v>0.64029681237475988</v>
      </c>
      <c r="IG9" s="84">
        <f t="shared" si="13"/>
        <v>0.61695933694019911</v>
      </c>
      <c r="IH9" s="84">
        <f t="shared" si="13"/>
        <v>0.59447246352197325</v>
      </c>
      <c r="II9" s="84">
        <f t="shared" si="13"/>
        <v>0.57280518946119363</v>
      </c>
      <c r="IJ9" s="84">
        <f t="shared" si="13"/>
        <v>0.5519276420808461</v>
      </c>
      <c r="IK9" s="84">
        <f t="shared" si="13"/>
        <v>0.53181103750031533</v>
      </c>
      <c r="IL9" s="84">
        <f t="shared" si="13"/>
        <v>0.51242764095104798</v>
      </c>
      <c r="IM9" s="84">
        <f t="shared" si="13"/>
        <v>0.49375072853861168</v>
      </c>
      <c r="IN9" s="84">
        <f t="shared" si="13"/>
        <v>0.47575455039846182</v>
      </c>
      <c r="IO9" s="84">
        <f t="shared" si="13"/>
        <v>0.45841429519458904</v>
      </c>
      <c r="IP9" s="84">
        <f t="shared" si="13"/>
        <v>0.44170605591212625</v>
      </c>
      <c r="IQ9" s="84">
        <f t="shared" si="13"/>
        <v>0.42560679689674236</v>
      </c>
      <c r="IR9" s="84">
        <f t="shared" si="13"/>
        <v>0.4100943220953735</v>
      </c>
      <c r="IS9" s="84">
        <f t="shared" si="13"/>
        <v>0.39514724445452459</v>
      </c>
      <c r="IT9" s="84">
        <f t="shared" si="13"/>
        <v>0.38074495643392636</v>
      </c>
      <c r="IU9" s="84">
        <f t="shared" si="13"/>
        <v>0.36686760159491932</v>
      </c>
      <c r="IV9" s="84">
        <f t="shared" si="13"/>
        <v>0.35349604722437139</v>
      </c>
      <c r="IW9" s="84">
        <f t="shared" si="13"/>
        <v>0.34061185795640264</v>
      </c>
      <c r="IX9" s="84">
        <f t="shared" si="13"/>
        <v>0.32819727035554308</v>
      </c>
      <c r="IY9" s="84">
        <f t="shared" ref="IY9:KE9" si="14">IF(IY$8&gt;(1.25*$C4),4.34*$D4*EXP((-1.3*IY$8)/$C4),($D4/2)*(1-COS((PI()*IY$8)/$C4)))</f>
        <v>0.31623516842627436</v>
      </c>
      <c r="IZ9" s="84">
        <f t="shared" si="14"/>
        <v>0.30470906001520698</v>
      </c>
      <c r="JA9" s="84">
        <f t="shared" si="14"/>
        <v>0.29360305407333886</v>
      </c>
      <c r="JB9" s="84">
        <f t="shared" si="14"/>
        <v>0.28290183874706581</v>
      </c>
      <c r="JC9" s="84">
        <f t="shared" si="14"/>
        <v>0.2725906602677205</v>
      </c>
      <c r="JD9" s="84">
        <f t="shared" si="14"/>
        <v>0.26265530261055137</v>
      </c>
      <c r="JE9" s="84">
        <f t="shared" si="14"/>
        <v>0.25308206789508131</v>
      </c>
      <c r="JF9" s="84">
        <f t="shared" si="14"/>
        <v>0.24385775749983812</v>
      </c>
      <c r="JG9" s="84">
        <f t="shared" si="14"/>
        <v>0.23496965386541208</v>
      </c>
      <c r="JH9" s="84">
        <f t="shared" si="14"/>
        <v>0.22640550296074999</v>
      </c>
      <c r="JI9" s="84">
        <f t="shared" si="14"/>
        <v>0.21815349738852274</v>
      </c>
      <c r="JJ9" s="84">
        <f t="shared" si="14"/>
        <v>0.21020226010625967</v>
      </c>
      <c r="JK9" s="84">
        <f t="shared" si="14"/>
        <v>0.20254082874082011</v>
      </c>
      <c r="JL9" s="84">
        <f t="shared" si="14"/>
        <v>0.19515864047456349</v>
      </c>
      <c r="JM9" s="84">
        <f t="shared" si="14"/>
        <v>0.18804551748239109</v>
      </c>
      <c r="JN9" s="84">
        <f t="shared" si="14"/>
        <v>0.18119165289957631</v>
      </c>
      <c r="JO9" s="84">
        <f t="shared" si="14"/>
        <v>0.17458759730103529</v>
      </c>
      <c r="JP9" s="84">
        <f t="shared" si="14"/>
        <v>0.16822424567340427</v>
      </c>
      <c r="JQ9" s="84">
        <f t="shared" si="14"/>
        <v>0.16209282486195259</v>
      </c>
      <c r="JR9" s="84">
        <f t="shared" si="14"/>
        <v>0.15618488147503426</v>
      </c>
      <c r="JS9" s="84">
        <f t="shared" si="14"/>
        <v>0.15049227022939207</v>
      </c>
      <c r="JT9" s="84">
        <f t="shared" si="14"/>
        <v>0.14500714272025456</v>
      </c>
      <c r="JU9" s="84">
        <f t="shared" si="14"/>
        <v>0.13972193660073839</v>
      </c>
      <c r="JV9" s="84">
        <f t="shared" si="14"/>
        <v>0.134629365155637</v>
      </c>
      <c r="JW9" s="84">
        <f t="shared" si="14"/>
        <v>0.12972240725522621</v>
      </c>
      <c r="JX9" s="84">
        <f t="shared" si="14"/>
        <v>0.12499429767522856</v>
      </c>
      <c r="JY9" s="84">
        <f t="shared" si="14"/>
        <v>0.12043851776959866</v>
      </c>
      <c r="JZ9" s="84">
        <f t="shared" si="14"/>
        <v>0.11604878648326232</v>
      </c>
      <c r="KA9" s="84">
        <f t="shared" si="14"/>
        <v>0.11181905169242487</v>
      </c>
      <c r="KB9" s="84">
        <f t="shared" si="14"/>
        <v>0.10774348186050685</v>
      </c>
      <c r="KC9" s="84">
        <f t="shared" si="14"/>
        <v>0.10381645799820151</v>
      </c>
      <c r="KD9" s="84">
        <f t="shared" si="14"/>
        <v>0.10003256591657408</v>
      </c>
      <c r="KE9" s="80">
        <f t="shared" si="14"/>
        <v>9.6386588762516573E-2</v>
      </c>
    </row>
  </sheetData>
  <mergeCells count="7">
    <mergeCell ref="A8:B8"/>
    <mergeCell ref="A1:A3"/>
    <mergeCell ref="B1:B2"/>
    <mergeCell ref="C1:C2"/>
    <mergeCell ref="D1:D2"/>
    <mergeCell ref="A6:B6"/>
    <mergeCell ref="A7:B7"/>
  </mergeCells>
  <conditionalFormatting sqref="A9:XFD9">
    <cfRule type="top10" dxfId="1" priority="2" rank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M9"/>
  <sheetViews>
    <sheetView workbookViewId="0">
      <selection activeCell="B20" sqref="B20"/>
    </sheetView>
  </sheetViews>
  <sheetFormatPr defaultRowHeight="15" x14ac:dyDescent="0.25"/>
  <cols>
    <col min="1" max="1" width="9.140625" style="11"/>
    <col min="2" max="2" width="9.140625" style="60"/>
    <col min="3" max="3" width="9.140625" style="11"/>
    <col min="4" max="4" width="9.85546875" style="11" customWidth="1"/>
    <col min="5" max="16384" width="9.140625" style="11"/>
  </cols>
  <sheetData>
    <row r="1" spans="1:299" x14ac:dyDescent="0.25">
      <c r="A1" s="121" t="s">
        <v>0</v>
      </c>
      <c r="B1" s="123" t="s">
        <v>1</v>
      </c>
      <c r="C1" s="111" t="s">
        <v>63</v>
      </c>
      <c r="D1" s="125" t="s">
        <v>64</v>
      </c>
    </row>
    <row r="2" spans="1:299" x14ac:dyDescent="0.25">
      <c r="A2" s="122"/>
      <c r="B2" s="124"/>
      <c r="C2" s="112"/>
      <c r="D2" s="126"/>
    </row>
    <row r="3" spans="1:299" ht="15.75" thickBot="1" x14ac:dyDescent="0.3">
      <c r="A3" s="122"/>
      <c r="B3" s="77" t="s">
        <v>2</v>
      </c>
      <c r="C3" s="12" t="s">
        <v>12</v>
      </c>
      <c r="D3" s="13" t="s">
        <v>5</v>
      </c>
    </row>
    <row r="4" spans="1:299" ht="15.75" thickBot="1" x14ac:dyDescent="0.3">
      <c r="A4" s="81" t="e">
        <f>#REF!</f>
        <v>#REF!</v>
      </c>
      <c r="B4" s="78">
        <f>'Alt 4 Qp'!C5</f>
        <v>583.54999999999995</v>
      </c>
      <c r="C4" s="79">
        <f>'Alt 4 Qp'!M5</f>
        <v>12565.273269567944</v>
      </c>
      <c r="D4" s="80">
        <f>'Alt 4 Qp'!G5</f>
        <v>1496.9901104897076</v>
      </c>
    </row>
    <row r="5" spans="1:299" ht="15.75" thickBot="1" x14ac:dyDescent="0.3"/>
    <row r="6" spans="1:299" s="60" customFormat="1" ht="16.5" x14ac:dyDescent="0.3">
      <c r="A6" s="127" t="s">
        <v>60</v>
      </c>
      <c r="B6" s="128"/>
      <c r="C6" s="1">
        <v>0</v>
      </c>
      <c r="D6" s="2">
        <f>D7/60</f>
        <v>8.3333333333333329E-2</v>
      </c>
      <c r="E6" s="2">
        <f t="shared" ref="E6:BP6" si="0">E7/60</f>
        <v>0.16666666666666666</v>
      </c>
      <c r="F6" s="2">
        <f t="shared" si="0"/>
        <v>0.25</v>
      </c>
      <c r="G6" s="2">
        <f t="shared" si="0"/>
        <v>0.33333333333333331</v>
      </c>
      <c r="H6" s="2">
        <f t="shared" si="0"/>
        <v>0.41666666666666669</v>
      </c>
      <c r="I6" s="2">
        <f t="shared" si="0"/>
        <v>0.5</v>
      </c>
      <c r="J6" s="2">
        <f t="shared" si="0"/>
        <v>0.58333333333333337</v>
      </c>
      <c r="K6" s="2">
        <f t="shared" si="0"/>
        <v>0.66666666666666663</v>
      </c>
      <c r="L6" s="2">
        <f t="shared" si="0"/>
        <v>0.75</v>
      </c>
      <c r="M6" s="2">
        <f t="shared" si="0"/>
        <v>0.83333333333333337</v>
      </c>
      <c r="N6" s="2">
        <f t="shared" si="0"/>
        <v>0.91666666666666663</v>
      </c>
      <c r="O6" s="2">
        <f t="shared" si="0"/>
        <v>1</v>
      </c>
      <c r="P6" s="2">
        <f t="shared" si="0"/>
        <v>1.0833333333333333</v>
      </c>
      <c r="Q6" s="2">
        <f t="shared" si="0"/>
        <v>1.1666666666666667</v>
      </c>
      <c r="R6" s="2">
        <f t="shared" si="0"/>
        <v>1.25</v>
      </c>
      <c r="S6" s="2">
        <f t="shared" si="0"/>
        <v>1.3333333333333333</v>
      </c>
      <c r="T6" s="2">
        <f t="shared" si="0"/>
        <v>1.4166666666666667</v>
      </c>
      <c r="U6" s="2">
        <f t="shared" si="0"/>
        <v>1.5</v>
      </c>
      <c r="V6" s="2">
        <f t="shared" si="0"/>
        <v>1.5833333333333333</v>
      </c>
      <c r="W6" s="2">
        <f t="shared" si="0"/>
        <v>1.6666666666666667</v>
      </c>
      <c r="X6" s="2">
        <f t="shared" si="0"/>
        <v>1.75</v>
      </c>
      <c r="Y6" s="2">
        <f t="shared" si="0"/>
        <v>1.8333333333333333</v>
      </c>
      <c r="Z6" s="2">
        <f t="shared" si="0"/>
        <v>1.9166666666666667</v>
      </c>
      <c r="AA6" s="2">
        <f t="shared" si="0"/>
        <v>2</v>
      </c>
      <c r="AB6" s="2">
        <f t="shared" si="0"/>
        <v>2.0833333333333335</v>
      </c>
      <c r="AC6" s="2">
        <f t="shared" si="0"/>
        <v>2.1666666666666665</v>
      </c>
      <c r="AD6" s="2">
        <f t="shared" si="0"/>
        <v>2.25</v>
      </c>
      <c r="AE6" s="2">
        <f t="shared" si="0"/>
        <v>2.3333333333333335</v>
      </c>
      <c r="AF6" s="2">
        <f t="shared" si="0"/>
        <v>2.4166666666666665</v>
      </c>
      <c r="AG6" s="2">
        <f t="shared" si="0"/>
        <v>2.5</v>
      </c>
      <c r="AH6" s="2">
        <f t="shared" si="0"/>
        <v>2.5833333333333335</v>
      </c>
      <c r="AI6" s="2">
        <f t="shared" si="0"/>
        <v>2.6666666666666665</v>
      </c>
      <c r="AJ6" s="2">
        <f t="shared" si="0"/>
        <v>2.75</v>
      </c>
      <c r="AK6" s="2">
        <f t="shared" si="0"/>
        <v>2.8333333333333335</v>
      </c>
      <c r="AL6" s="2">
        <f t="shared" si="0"/>
        <v>2.9166666666666665</v>
      </c>
      <c r="AM6" s="2">
        <f t="shared" si="0"/>
        <v>3</v>
      </c>
      <c r="AN6" s="2">
        <f t="shared" si="0"/>
        <v>3.0833333333333335</v>
      </c>
      <c r="AO6" s="2">
        <f t="shared" si="0"/>
        <v>3.1666666666666665</v>
      </c>
      <c r="AP6" s="2">
        <f t="shared" si="0"/>
        <v>3.25</v>
      </c>
      <c r="AQ6" s="2">
        <f t="shared" si="0"/>
        <v>3.3333333333333335</v>
      </c>
      <c r="AR6" s="2">
        <f t="shared" si="0"/>
        <v>3.4166666666666665</v>
      </c>
      <c r="AS6" s="2">
        <f t="shared" si="0"/>
        <v>3.5</v>
      </c>
      <c r="AT6" s="2">
        <f t="shared" si="0"/>
        <v>3.5833333333333335</v>
      </c>
      <c r="AU6" s="2">
        <f t="shared" si="0"/>
        <v>3.6666666666666665</v>
      </c>
      <c r="AV6" s="2">
        <f t="shared" si="0"/>
        <v>3.75</v>
      </c>
      <c r="AW6" s="2">
        <f t="shared" si="0"/>
        <v>3.8333333333333335</v>
      </c>
      <c r="AX6" s="2">
        <f t="shared" si="0"/>
        <v>3.9166666666666665</v>
      </c>
      <c r="AY6" s="2">
        <f t="shared" si="0"/>
        <v>4</v>
      </c>
      <c r="AZ6" s="2">
        <f t="shared" si="0"/>
        <v>4.083333333333333</v>
      </c>
      <c r="BA6" s="2">
        <f t="shared" si="0"/>
        <v>4.166666666666667</v>
      </c>
      <c r="BB6" s="2">
        <f t="shared" si="0"/>
        <v>4.25</v>
      </c>
      <c r="BC6" s="2">
        <f t="shared" si="0"/>
        <v>4.333333333333333</v>
      </c>
      <c r="BD6" s="2">
        <f t="shared" si="0"/>
        <v>4.416666666666667</v>
      </c>
      <c r="BE6" s="2">
        <f t="shared" si="0"/>
        <v>4.5</v>
      </c>
      <c r="BF6" s="2">
        <f t="shared" si="0"/>
        <v>4.583333333333333</v>
      </c>
      <c r="BG6" s="2">
        <f t="shared" si="0"/>
        <v>4.666666666666667</v>
      </c>
      <c r="BH6" s="2">
        <f t="shared" si="0"/>
        <v>4.75</v>
      </c>
      <c r="BI6" s="2">
        <f t="shared" si="0"/>
        <v>4.833333333333333</v>
      </c>
      <c r="BJ6" s="2">
        <f t="shared" si="0"/>
        <v>4.916666666666667</v>
      </c>
      <c r="BK6" s="2">
        <f t="shared" si="0"/>
        <v>5</v>
      </c>
      <c r="BL6" s="2">
        <f t="shared" si="0"/>
        <v>5.083333333333333</v>
      </c>
      <c r="BM6" s="2">
        <f t="shared" si="0"/>
        <v>5.166666666666667</v>
      </c>
      <c r="BN6" s="2">
        <f t="shared" si="0"/>
        <v>5.25</v>
      </c>
      <c r="BO6" s="2">
        <f t="shared" si="0"/>
        <v>5.333333333333333</v>
      </c>
      <c r="BP6" s="2">
        <f t="shared" si="0"/>
        <v>5.416666666666667</v>
      </c>
      <c r="BQ6" s="2">
        <f t="shared" ref="BQ6:EB6" si="1">BQ7/60</f>
        <v>5.5</v>
      </c>
      <c r="BR6" s="2">
        <f t="shared" si="1"/>
        <v>5.583333333333333</v>
      </c>
      <c r="BS6" s="2">
        <f t="shared" si="1"/>
        <v>5.666666666666667</v>
      </c>
      <c r="BT6" s="2">
        <f t="shared" si="1"/>
        <v>5.75</v>
      </c>
      <c r="BU6" s="2">
        <f t="shared" si="1"/>
        <v>5.833333333333333</v>
      </c>
      <c r="BV6" s="2">
        <f t="shared" si="1"/>
        <v>5.916666666666667</v>
      </c>
      <c r="BW6" s="2">
        <f t="shared" si="1"/>
        <v>6</v>
      </c>
      <c r="BX6" s="2">
        <f t="shared" si="1"/>
        <v>6.083333333333333</v>
      </c>
      <c r="BY6" s="2">
        <f t="shared" si="1"/>
        <v>6.166666666666667</v>
      </c>
      <c r="BZ6" s="2">
        <f t="shared" si="1"/>
        <v>6.25</v>
      </c>
      <c r="CA6" s="2">
        <f t="shared" si="1"/>
        <v>6.333333333333333</v>
      </c>
      <c r="CB6" s="2">
        <f t="shared" si="1"/>
        <v>6.416666666666667</v>
      </c>
      <c r="CC6" s="2">
        <f t="shared" si="1"/>
        <v>6.5</v>
      </c>
      <c r="CD6" s="2">
        <f t="shared" si="1"/>
        <v>6.583333333333333</v>
      </c>
      <c r="CE6" s="2">
        <f t="shared" si="1"/>
        <v>6.666666666666667</v>
      </c>
      <c r="CF6" s="2">
        <f t="shared" si="1"/>
        <v>6.75</v>
      </c>
      <c r="CG6" s="2">
        <f t="shared" si="1"/>
        <v>6.833333333333333</v>
      </c>
      <c r="CH6" s="2">
        <f t="shared" si="1"/>
        <v>6.916666666666667</v>
      </c>
      <c r="CI6" s="2">
        <f t="shared" si="1"/>
        <v>7</v>
      </c>
      <c r="CJ6" s="2">
        <f t="shared" si="1"/>
        <v>7.083333333333333</v>
      </c>
      <c r="CK6" s="2">
        <f t="shared" si="1"/>
        <v>7.166666666666667</v>
      </c>
      <c r="CL6" s="2">
        <f t="shared" si="1"/>
        <v>7.25</v>
      </c>
      <c r="CM6" s="2">
        <f t="shared" si="1"/>
        <v>7.333333333333333</v>
      </c>
      <c r="CN6" s="2">
        <f t="shared" si="1"/>
        <v>7.416666666666667</v>
      </c>
      <c r="CO6" s="2">
        <f t="shared" si="1"/>
        <v>7.5</v>
      </c>
      <c r="CP6" s="2">
        <f t="shared" si="1"/>
        <v>7.583333333333333</v>
      </c>
      <c r="CQ6" s="2">
        <f t="shared" si="1"/>
        <v>7.666666666666667</v>
      </c>
      <c r="CR6" s="2">
        <f t="shared" si="1"/>
        <v>7.75</v>
      </c>
      <c r="CS6" s="2">
        <f t="shared" si="1"/>
        <v>7.833333333333333</v>
      </c>
      <c r="CT6" s="2">
        <f t="shared" si="1"/>
        <v>7.916666666666667</v>
      </c>
      <c r="CU6" s="2">
        <f t="shared" si="1"/>
        <v>8</v>
      </c>
      <c r="CV6" s="2">
        <f t="shared" si="1"/>
        <v>8.0833333333333339</v>
      </c>
      <c r="CW6" s="2">
        <f t="shared" si="1"/>
        <v>8.1666666666666661</v>
      </c>
      <c r="CX6" s="2">
        <f t="shared" si="1"/>
        <v>8.25</v>
      </c>
      <c r="CY6" s="2">
        <f t="shared" si="1"/>
        <v>8.3333333333333339</v>
      </c>
      <c r="CZ6" s="2">
        <f t="shared" si="1"/>
        <v>8.4166666666666661</v>
      </c>
      <c r="DA6" s="2">
        <f t="shared" si="1"/>
        <v>8.5</v>
      </c>
      <c r="DB6" s="2">
        <f t="shared" si="1"/>
        <v>8.5833333333333339</v>
      </c>
      <c r="DC6" s="2">
        <f t="shared" si="1"/>
        <v>8.6666666666666661</v>
      </c>
      <c r="DD6" s="2">
        <f t="shared" si="1"/>
        <v>8.75</v>
      </c>
      <c r="DE6" s="2">
        <f t="shared" si="1"/>
        <v>8.8333333333333339</v>
      </c>
      <c r="DF6" s="2">
        <f t="shared" si="1"/>
        <v>8.9166666666666661</v>
      </c>
      <c r="DG6" s="2">
        <f t="shared" si="1"/>
        <v>9</v>
      </c>
      <c r="DH6" s="2">
        <f t="shared" si="1"/>
        <v>9.0833333333333339</v>
      </c>
      <c r="DI6" s="2">
        <f t="shared" si="1"/>
        <v>9.1666666666666661</v>
      </c>
      <c r="DJ6" s="2">
        <f t="shared" si="1"/>
        <v>9.25</v>
      </c>
      <c r="DK6" s="2">
        <f t="shared" si="1"/>
        <v>9.3333333333333339</v>
      </c>
      <c r="DL6" s="2">
        <f t="shared" si="1"/>
        <v>9.4166666666666661</v>
      </c>
      <c r="DM6" s="2">
        <f t="shared" si="1"/>
        <v>9.5</v>
      </c>
      <c r="DN6" s="2">
        <f t="shared" si="1"/>
        <v>9.5833333333333339</v>
      </c>
      <c r="DO6" s="2">
        <f t="shared" si="1"/>
        <v>9.6666666666666661</v>
      </c>
      <c r="DP6" s="2">
        <f t="shared" si="1"/>
        <v>9.75</v>
      </c>
      <c r="DQ6" s="2">
        <f t="shared" si="1"/>
        <v>9.8333333333333339</v>
      </c>
      <c r="DR6" s="2">
        <f t="shared" si="1"/>
        <v>9.9166666666666661</v>
      </c>
      <c r="DS6" s="2">
        <f t="shared" si="1"/>
        <v>10</v>
      </c>
      <c r="DT6" s="2">
        <f t="shared" si="1"/>
        <v>10.083333333333334</v>
      </c>
      <c r="DU6" s="2">
        <f t="shared" si="1"/>
        <v>10.166666666666666</v>
      </c>
      <c r="DV6" s="2">
        <f t="shared" si="1"/>
        <v>10.25</v>
      </c>
      <c r="DW6" s="2">
        <f t="shared" si="1"/>
        <v>10.333333333333334</v>
      </c>
      <c r="DX6" s="2">
        <f t="shared" si="1"/>
        <v>10.416666666666666</v>
      </c>
      <c r="DY6" s="2">
        <f t="shared" si="1"/>
        <v>10.5</v>
      </c>
      <c r="DZ6" s="2">
        <f t="shared" si="1"/>
        <v>10.583333333333334</v>
      </c>
      <c r="EA6" s="2">
        <f t="shared" si="1"/>
        <v>10.666666666666666</v>
      </c>
      <c r="EB6" s="2">
        <f t="shared" si="1"/>
        <v>10.75</v>
      </c>
      <c r="EC6" s="2">
        <f t="shared" ref="EC6:GN6" si="2">EC7/60</f>
        <v>10.833333333333334</v>
      </c>
      <c r="ED6" s="2">
        <f t="shared" si="2"/>
        <v>10.916666666666666</v>
      </c>
      <c r="EE6" s="2">
        <f t="shared" si="2"/>
        <v>11</v>
      </c>
      <c r="EF6" s="2">
        <f t="shared" si="2"/>
        <v>11.083333333333334</v>
      </c>
      <c r="EG6" s="2">
        <f t="shared" si="2"/>
        <v>11.166666666666666</v>
      </c>
      <c r="EH6" s="2">
        <f t="shared" si="2"/>
        <v>11.25</v>
      </c>
      <c r="EI6" s="2">
        <f t="shared" si="2"/>
        <v>11.333333333333334</v>
      </c>
      <c r="EJ6" s="2">
        <f t="shared" si="2"/>
        <v>11.416666666666666</v>
      </c>
      <c r="EK6" s="2">
        <f t="shared" si="2"/>
        <v>11.5</v>
      </c>
      <c r="EL6" s="2">
        <f t="shared" si="2"/>
        <v>11.583333333333334</v>
      </c>
      <c r="EM6" s="2">
        <f t="shared" si="2"/>
        <v>11.666666666666666</v>
      </c>
      <c r="EN6" s="2">
        <f t="shared" si="2"/>
        <v>11.75</v>
      </c>
      <c r="EO6" s="2">
        <f t="shared" si="2"/>
        <v>11.833333333333334</v>
      </c>
      <c r="EP6" s="2">
        <f t="shared" si="2"/>
        <v>11.916666666666666</v>
      </c>
      <c r="EQ6" s="2">
        <f t="shared" si="2"/>
        <v>12</v>
      </c>
      <c r="ER6" s="2">
        <f t="shared" si="2"/>
        <v>12.083333333333334</v>
      </c>
      <c r="ES6" s="2">
        <f t="shared" si="2"/>
        <v>12.166666666666666</v>
      </c>
      <c r="ET6" s="2">
        <f t="shared" si="2"/>
        <v>12.25</v>
      </c>
      <c r="EU6" s="2">
        <f t="shared" si="2"/>
        <v>12.333333333333334</v>
      </c>
      <c r="EV6" s="2">
        <f t="shared" si="2"/>
        <v>12.416666666666666</v>
      </c>
      <c r="EW6" s="2">
        <f t="shared" si="2"/>
        <v>12.5</v>
      </c>
      <c r="EX6" s="2">
        <f t="shared" si="2"/>
        <v>12.583333333333334</v>
      </c>
      <c r="EY6" s="2">
        <f t="shared" si="2"/>
        <v>12.666666666666666</v>
      </c>
      <c r="EZ6" s="2">
        <f t="shared" si="2"/>
        <v>12.75</v>
      </c>
      <c r="FA6" s="2">
        <f t="shared" si="2"/>
        <v>12.833333333333334</v>
      </c>
      <c r="FB6" s="2">
        <f t="shared" si="2"/>
        <v>12.916666666666666</v>
      </c>
      <c r="FC6" s="2">
        <f t="shared" si="2"/>
        <v>13</v>
      </c>
      <c r="FD6" s="2">
        <f t="shared" si="2"/>
        <v>13.083333333333334</v>
      </c>
      <c r="FE6" s="2">
        <f t="shared" si="2"/>
        <v>13.166666666666666</v>
      </c>
      <c r="FF6" s="2">
        <f t="shared" si="2"/>
        <v>13.25</v>
      </c>
      <c r="FG6" s="2">
        <f t="shared" si="2"/>
        <v>13.333333333333334</v>
      </c>
      <c r="FH6" s="2">
        <f t="shared" si="2"/>
        <v>13.416666666666666</v>
      </c>
      <c r="FI6" s="2">
        <f t="shared" si="2"/>
        <v>13.5</v>
      </c>
      <c r="FJ6" s="2">
        <f t="shared" si="2"/>
        <v>13.583333333333334</v>
      </c>
      <c r="FK6" s="2">
        <f t="shared" si="2"/>
        <v>13.666666666666666</v>
      </c>
      <c r="FL6" s="2">
        <f t="shared" si="2"/>
        <v>13.75</v>
      </c>
      <c r="FM6" s="2">
        <f t="shared" si="2"/>
        <v>13.833333333333334</v>
      </c>
      <c r="FN6" s="2">
        <f t="shared" si="2"/>
        <v>13.916666666666666</v>
      </c>
      <c r="FO6" s="2">
        <f t="shared" si="2"/>
        <v>14</v>
      </c>
      <c r="FP6" s="2">
        <f t="shared" si="2"/>
        <v>14.083333333333334</v>
      </c>
      <c r="FQ6" s="2">
        <f t="shared" si="2"/>
        <v>14.166666666666666</v>
      </c>
      <c r="FR6" s="2">
        <f t="shared" si="2"/>
        <v>14.25</v>
      </c>
      <c r="FS6" s="2">
        <f t="shared" si="2"/>
        <v>14.333333333333334</v>
      </c>
      <c r="FT6" s="2">
        <f t="shared" si="2"/>
        <v>14.416666666666666</v>
      </c>
      <c r="FU6" s="2">
        <f t="shared" si="2"/>
        <v>14.5</v>
      </c>
      <c r="FV6" s="2">
        <f t="shared" si="2"/>
        <v>14.583333333333334</v>
      </c>
      <c r="FW6" s="2">
        <f t="shared" si="2"/>
        <v>14.666666666666666</v>
      </c>
      <c r="FX6" s="2">
        <f t="shared" si="2"/>
        <v>14.75</v>
      </c>
      <c r="FY6" s="2">
        <f t="shared" si="2"/>
        <v>14.833333333333334</v>
      </c>
      <c r="FZ6" s="2">
        <f t="shared" si="2"/>
        <v>14.916666666666666</v>
      </c>
      <c r="GA6" s="2">
        <f t="shared" si="2"/>
        <v>15</v>
      </c>
      <c r="GB6" s="2">
        <f t="shared" si="2"/>
        <v>15.083333333333334</v>
      </c>
      <c r="GC6" s="2">
        <f t="shared" si="2"/>
        <v>15.166666666666666</v>
      </c>
      <c r="GD6" s="2">
        <f t="shared" si="2"/>
        <v>15.25</v>
      </c>
      <c r="GE6" s="2">
        <f t="shared" si="2"/>
        <v>15.333333333333334</v>
      </c>
      <c r="GF6" s="2">
        <f t="shared" si="2"/>
        <v>15.416666666666666</v>
      </c>
      <c r="GG6" s="2">
        <f t="shared" si="2"/>
        <v>15.5</v>
      </c>
      <c r="GH6" s="2">
        <f t="shared" si="2"/>
        <v>15.583333333333334</v>
      </c>
      <c r="GI6" s="2">
        <f t="shared" si="2"/>
        <v>15.666666666666666</v>
      </c>
      <c r="GJ6" s="2">
        <f t="shared" si="2"/>
        <v>15.75</v>
      </c>
      <c r="GK6" s="2">
        <f t="shared" si="2"/>
        <v>15.833333333333334</v>
      </c>
      <c r="GL6" s="2">
        <f t="shared" si="2"/>
        <v>15.916666666666666</v>
      </c>
      <c r="GM6" s="2">
        <f t="shared" si="2"/>
        <v>16</v>
      </c>
      <c r="GN6" s="2">
        <f t="shared" si="2"/>
        <v>16.083333333333332</v>
      </c>
      <c r="GO6" s="2">
        <f t="shared" ref="GO6:IZ6" si="3">GO7/60</f>
        <v>16.166666666666668</v>
      </c>
      <c r="GP6" s="2">
        <f t="shared" si="3"/>
        <v>16.25</v>
      </c>
      <c r="GQ6" s="2">
        <f t="shared" si="3"/>
        <v>16.333333333333332</v>
      </c>
      <c r="GR6" s="2">
        <f t="shared" si="3"/>
        <v>16.416666666666668</v>
      </c>
      <c r="GS6" s="2">
        <f t="shared" si="3"/>
        <v>16.5</v>
      </c>
      <c r="GT6" s="2">
        <f t="shared" si="3"/>
        <v>16.583333333333332</v>
      </c>
      <c r="GU6" s="2">
        <f t="shared" si="3"/>
        <v>16.666666666666668</v>
      </c>
      <c r="GV6" s="2">
        <f t="shared" si="3"/>
        <v>16.75</v>
      </c>
      <c r="GW6" s="2">
        <f t="shared" si="3"/>
        <v>16.833333333333332</v>
      </c>
      <c r="GX6" s="2">
        <f t="shared" si="3"/>
        <v>16.916666666666668</v>
      </c>
      <c r="GY6" s="2">
        <f t="shared" si="3"/>
        <v>17</v>
      </c>
      <c r="GZ6" s="2">
        <f t="shared" si="3"/>
        <v>17.083333333333332</v>
      </c>
      <c r="HA6" s="2">
        <f t="shared" si="3"/>
        <v>17.166666666666668</v>
      </c>
      <c r="HB6" s="2">
        <f t="shared" si="3"/>
        <v>17.25</v>
      </c>
      <c r="HC6" s="2">
        <f t="shared" si="3"/>
        <v>17.333333333333332</v>
      </c>
      <c r="HD6" s="2">
        <f t="shared" si="3"/>
        <v>17.416666666666668</v>
      </c>
      <c r="HE6" s="2">
        <f t="shared" si="3"/>
        <v>17.5</v>
      </c>
      <c r="HF6" s="2">
        <f t="shared" si="3"/>
        <v>17.583333333333332</v>
      </c>
      <c r="HG6" s="2">
        <f t="shared" si="3"/>
        <v>17.666666666666668</v>
      </c>
      <c r="HH6" s="2">
        <f t="shared" si="3"/>
        <v>17.75</v>
      </c>
      <c r="HI6" s="2">
        <f t="shared" si="3"/>
        <v>17.833333333333332</v>
      </c>
      <c r="HJ6" s="2">
        <f t="shared" si="3"/>
        <v>17.916666666666668</v>
      </c>
      <c r="HK6" s="2">
        <f t="shared" si="3"/>
        <v>18</v>
      </c>
      <c r="HL6" s="2">
        <f t="shared" si="3"/>
        <v>18.083333333333332</v>
      </c>
      <c r="HM6" s="2">
        <f t="shared" si="3"/>
        <v>18.166666666666668</v>
      </c>
      <c r="HN6" s="2">
        <f t="shared" si="3"/>
        <v>18.25</v>
      </c>
      <c r="HO6" s="2">
        <f t="shared" si="3"/>
        <v>18.333333333333332</v>
      </c>
      <c r="HP6" s="2">
        <f t="shared" si="3"/>
        <v>18.416666666666668</v>
      </c>
      <c r="HQ6" s="2">
        <f t="shared" si="3"/>
        <v>18.5</v>
      </c>
      <c r="HR6" s="2">
        <f t="shared" si="3"/>
        <v>18.583333333333332</v>
      </c>
      <c r="HS6" s="2">
        <f t="shared" si="3"/>
        <v>18.666666666666668</v>
      </c>
      <c r="HT6" s="2">
        <f t="shared" si="3"/>
        <v>18.75</v>
      </c>
      <c r="HU6" s="2">
        <f t="shared" si="3"/>
        <v>18.833333333333332</v>
      </c>
      <c r="HV6" s="2">
        <f t="shared" si="3"/>
        <v>18.916666666666668</v>
      </c>
      <c r="HW6" s="2">
        <f t="shared" si="3"/>
        <v>19</v>
      </c>
      <c r="HX6" s="2">
        <f t="shared" si="3"/>
        <v>19.083333333333332</v>
      </c>
      <c r="HY6" s="2">
        <f t="shared" si="3"/>
        <v>19.166666666666668</v>
      </c>
      <c r="HZ6" s="2">
        <f t="shared" si="3"/>
        <v>19.25</v>
      </c>
      <c r="IA6" s="2">
        <f t="shared" si="3"/>
        <v>19.333333333333332</v>
      </c>
      <c r="IB6" s="2">
        <f t="shared" si="3"/>
        <v>19.416666666666668</v>
      </c>
      <c r="IC6" s="2">
        <f t="shared" si="3"/>
        <v>19.5</v>
      </c>
      <c r="ID6" s="2">
        <f t="shared" si="3"/>
        <v>19.583333333333332</v>
      </c>
      <c r="IE6" s="2">
        <f t="shared" si="3"/>
        <v>19.666666666666668</v>
      </c>
      <c r="IF6" s="2">
        <f t="shared" si="3"/>
        <v>19.75</v>
      </c>
      <c r="IG6" s="2">
        <f t="shared" si="3"/>
        <v>19.833333333333332</v>
      </c>
      <c r="IH6" s="2">
        <f t="shared" si="3"/>
        <v>19.916666666666668</v>
      </c>
      <c r="II6" s="2">
        <f t="shared" si="3"/>
        <v>20</v>
      </c>
      <c r="IJ6" s="2">
        <f t="shared" si="3"/>
        <v>20.083333333333332</v>
      </c>
      <c r="IK6" s="2">
        <f t="shared" si="3"/>
        <v>20.166666666666668</v>
      </c>
      <c r="IL6" s="2">
        <f t="shared" si="3"/>
        <v>20.25</v>
      </c>
      <c r="IM6" s="2">
        <f t="shared" si="3"/>
        <v>20.333333333333332</v>
      </c>
      <c r="IN6" s="2">
        <f t="shared" si="3"/>
        <v>20.416666666666668</v>
      </c>
      <c r="IO6" s="2">
        <f t="shared" si="3"/>
        <v>20.5</v>
      </c>
      <c r="IP6" s="2">
        <f t="shared" si="3"/>
        <v>20.583333333333332</v>
      </c>
      <c r="IQ6" s="2">
        <f t="shared" si="3"/>
        <v>20.666666666666668</v>
      </c>
      <c r="IR6" s="2">
        <f t="shared" si="3"/>
        <v>20.75</v>
      </c>
      <c r="IS6" s="2">
        <f t="shared" si="3"/>
        <v>20.833333333333332</v>
      </c>
      <c r="IT6" s="2">
        <f t="shared" si="3"/>
        <v>20.916666666666668</v>
      </c>
      <c r="IU6" s="2">
        <f t="shared" si="3"/>
        <v>21</v>
      </c>
      <c r="IV6" s="2">
        <f t="shared" si="3"/>
        <v>21.083333333333332</v>
      </c>
      <c r="IW6" s="2">
        <f t="shared" si="3"/>
        <v>21.166666666666668</v>
      </c>
      <c r="IX6" s="2">
        <f t="shared" si="3"/>
        <v>21.25</v>
      </c>
      <c r="IY6" s="2">
        <f t="shared" si="3"/>
        <v>21.333333333333332</v>
      </c>
      <c r="IZ6" s="2">
        <f t="shared" si="3"/>
        <v>21.416666666666668</v>
      </c>
      <c r="JA6" s="2">
        <f t="shared" ref="JA6:KE6" si="4">JA7/60</f>
        <v>21.5</v>
      </c>
      <c r="JB6" s="2">
        <f t="shared" si="4"/>
        <v>21.583333333333332</v>
      </c>
      <c r="JC6" s="2">
        <f t="shared" si="4"/>
        <v>21.666666666666668</v>
      </c>
      <c r="JD6" s="2">
        <f t="shared" si="4"/>
        <v>21.75</v>
      </c>
      <c r="JE6" s="2">
        <f t="shared" si="4"/>
        <v>21.833333333333332</v>
      </c>
      <c r="JF6" s="2">
        <f t="shared" si="4"/>
        <v>21.916666666666668</v>
      </c>
      <c r="JG6" s="2">
        <f t="shared" si="4"/>
        <v>22</v>
      </c>
      <c r="JH6" s="2">
        <f t="shared" si="4"/>
        <v>22.083333333333332</v>
      </c>
      <c r="JI6" s="2">
        <f t="shared" si="4"/>
        <v>22.166666666666668</v>
      </c>
      <c r="JJ6" s="2">
        <f t="shared" si="4"/>
        <v>22.25</v>
      </c>
      <c r="JK6" s="2">
        <f t="shared" si="4"/>
        <v>22.333333333333332</v>
      </c>
      <c r="JL6" s="2">
        <f t="shared" si="4"/>
        <v>22.416666666666668</v>
      </c>
      <c r="JM6" s="2">
        <f t="shared" si="4"/>
        <v>22.5</v>
      </c>
      <c r="JN6" s="2">
        <f t="shared" si="4"/>
        <v>22.583333333333332</v>
      </c>
      <c r="JO6" s="2">
        <f t="shared" si="4"/>
        <v>22.666666666666668</v>
      </c>
      <c r="JP6" s="2">
        <f t="shared" si="4"/>
        <v>22.75</v>
      </c>
      <c r="JQ6" s="2">
        <f t="shared" si="4"/>
        <v>22.833333333333332</v>
      </c>
      <c r="JR6" s="2">
        <f t="shared" si="4"/>
        <v>22.916666666666668</v>
      </c>
      <c r="JS6" s="2">
        <f t="shared" si="4"/>
        <v>23</v>
      </c>
      <c r="JT6" s="2">
        <f t="shared" si="4"/>
        <v>23.083333333333332</v>
      </c>
      <c r="JU6" s="2">
        <f t="shared" si="4"/>
        <v>23.166666666666668</v>
      </c>
      <c r="JV6" s="2">
        <f t="shared" si="4"/>
        <v>23.25</v>
      </c>
      <c r="JW6" s="2">
        <f t="shared" si="4"/>
        <v>23.333333333333332</v>
      </c>
      <c r="JX6" s="2">
        <f t="shared" si="4"/>
        <v>23.416666666666668</v>
      </c>
      <c r="JY6" s="2">
        <f t="shared" si="4"/>
        <v>23.5</v>
      </c>
      <c r="JZ6" s="2">
        <f t="shared" si="4"/>
        <v>23.583333333333332</v>
      </c>
      <c r="KA6" s="2">
        <f t="shared" si="4"/>
        <v>23.666666666666668</v>
      </c>
      <c r="KB6" s="2">
        <f t="shared" si="4"/>
        <v>23.75</v>
      </c>
      <c r="KC6" s="2">
        <f t="shared" si="4"/>
        <v>23.833333333333332</v>
      </c>
      <c r="KD6" s="2">
        <f t="shared" si="4"/>
        <v>23.916666666666668</v>
      </c>
      <c r="KE6" s="3">
        <f t="shared" si="4"/>
        <v>24</v>
      </c>
      <c r="KF6" s="4"/>
      <c r="KG6" s="4"/>
      <c r="KH6" s="4"/>
      <c r="KI6" s="4"/>
      <c r="KJ6" s="4"/>
      <c r="KK6" s="4"/>
      <c r="KL6" s="4"/>
      <c r="KM6" s="4"/>
    </row>
    <row r="7" spans="1:299" s="60" customFormat="1" ht="16.5" x14ac:dyDescent="0.3">
      <c r="A7" s="129" t="s">
        <v>61</v>
      </c>
      <c r="B7" s="130"/>
      <c r="C7" s="5">
        <f>C6*60</f>
        <v>0</v>
      </c>
      <c r="D7" s="6">
        <v>5</v>
      </c>
      <c r="E7" s="6">
        <v>10</v>
      </c>
      <c r="F7" s="6">
        <v>15</v>
      </c>
      <c r="G7" s="6">
        <v>20</v>
      </c>
      <c r="H7" s="6">
        <v>25</v>
      </c>
      <c r="I7" s="6">
        <v>30</v>
      </c>
      <c r="J7" s="6">
        <v>35</v>
      </c>
      <c r="K7" s="6">
        <v>40</v>
      </c>
      <c r="L7" s="6">
        <v>45</v>
      </c>
      <c r="M7" s="6">
        <v>50</v>
      </c>
      <c r="N7" s="6">
        <v>55</v>
      </c>
      <c r="O7" s="6">
        <v>60</v>
      </c>
      <c r="P7" s="6">
        <v>65</v>
      </c>
      <c r="Q7" s="6">
        <v>70</v>
      </c>
      <c r="R7" s="6">
        <v>75</v>
      </c>
      <c r="S7" s="6">
        <v>80</v>
      </c>
      <c r="T7" s="6">
        <v>85</v>
      </c>
      <c r="U7" s="6">
        <v>90</v>
      </c>
      <c r="V7" s="6">
        <v>95</v>
      </c>
      <c r="W7" s="6">
        <v>100</v>
      </c>
      <c r="X7" s="6">
        <v>105</v>
      </c>
      <c r="Y7" s="6">
        <v>110</v>
      </c>
      <c r="Z7" s="6">
        <v>115</v>
      </c>
      <c r="AA7" s="6">
        <v>120</v>
      </c>
      <c r="AB7" s="6">
        <v>125</v>
      </c>
      <c r="AC7" s="6">
        <v>130</v>
      </c>
      <c r="AD7" s="6">
        <v>135</v>
      </c>
      <c r="AE7" s="6">
        <v>140</v>
      </c>
      <c r="AF7" s="6">
        <v>145</v>
      </c>
      <c r="AG7" s="6">
        <v>150</v>
      </c>
      <c r="AH7" s="6">
        <v>155</v>
      </c>
      <c r="AI7" s="6">
        <v>160</v>
      </c>
      <c r="AJ7" s="6">
        <v>165</v>
      </c>
      <c r="AK7" s="6">
        <v>170</v>
      </c>
      <c r="AL7" s="6">
        <v>175</v>
      </c>
      <c r="AM7" s="6">
        <v>180</v>
      </c>
      <c r="AN7" s="6">
        <v>185</v>
      </c>
      <c r="AO7" s="6">
        <v>190</v>
      </c>
      <c r="AP7" s="6">
        <v>195</v>
      </c>
      <c r="AQ7" s="6">
        <v>200</v>
      </c>
      <c r="AR7" s="6">
        <v>205</v>
      </c>
      <c r="AS7" s="6">
        <v>210</v>
      </c>
      <c r="AT7" s="6">
        <v>215</v>
      </c>
      <c r="AU7" s="6">
        <v>220</v>
      </c>
      <c r="AV7" s="6">
        <v>225</v>
      </c>
      <c r="AW7" s="6">
        <v>230</v>
      </c>
      <c r="AX7" s="6">
        <v>235</v>
      </c>
      <c r="AY7" s="6">
        <v>240</v>
      </c>
      <c r="AZ7" s="6">
        <v>245</v>
      </c>
      <c r="BA7" s="6">
        <v>250</v>
      </c>
      <c r="BB7" s="6">
        <v>255</v>
      </c>
      <c r="BC7" s="6">
        <v>260</v>
      </c>
      <c r="BD7" s="6">
        <v>265</v>
      </c>
      <c r="BE7" s="6">
        <v>270</v>
      </c>
      <c r="BF7" s="6">
        <v>275</v>
      </c>
      <c r="BG7" s="6">
        <v>280</v>
      </c>
      <c r="BH7" s="6">
        <v>285</v>
      </c>
      <c r="BI7" s="6">
        <v>290</v>
      </c>
      <c r="BJ7" s="6">
        <v>295</v>
      </c>
      <c r="BK7" s="6">
        <v>300</v>
      </c>
      <c r="BL7" s="6">
        <v>305</v>
      </c>
      <c r="BM7" s="6">
        <v>310</v>
      </c>
      <c r="BN7" s="6">
        <v>315</v>
      </c>
      <c r="BO7" s="6">
        <v>320</v>
      </c>
      <c r="BP7" s="6">
        <v>325</v>
      </c>
      <c r="BQ7" s="6">
        <v>330</v>
      </c>
      <c r="BR7" s="6">
        <v>335</v>
      </c>
      <c r="BS7" s="6">
        <v>340</v>
      </c>
      <c r="BT7" s="6">
        <v>345</v>
      </c>
      <c r="BU7" s="6">
        <v>350</v>
      </c>
      <c r="BV7" s="6">
        <v>355</v>
      </c>
      <c r="BW7" s="6">
        <v>360</v>
      </c>
      <c r="BX7" s="6">
        <v>365</v>
      </c>
      <c r="BY7" s="6">
        <v>370</v>
      </c>
      <c r="BZ7" s="6">
        <v>375</v>
      </c>
      <c r="CA7" s="6">
        <v>380</v>
      </c>
      <c r="CB7" s="6">
        <v>385</v>
      </c>
      <c r="CC7" s="6">
        <v>390</v>
      </c>
      <c r="CD7" s="6">
        <v>395</v>
      </c>
      <c r="CE7" s="6">
        <v>400</v>
      </c>
      <c r="CF7" s="6">
        <v>405</v>
      </c>
      <c r="CG7" s="6">
        <v>410</v>
      </c>
      <c r="CH7" s="6">
        <v>415</v>
      </c>
      <c r="CI7" s="6">
        <v>420</v>
      </c>
      <c r="CJ7" s="6">
        <v>425</v>
      </c>
      <c r="CK7" s="6">
        <v>430</v>
      </c>
      <c r="CL7" s="6">
        <v>435</v>
      </c>
      <c r="CM7" s="6">
        <v>440</v>
      </c>
      <c r="CN7" s="6">
        <v>445</v>
      </c>
      <c r="CO7" s="6">
        <v>450</v>
      </c>
      <c r="CP7" s="6">
        <v>455</v>
      </c>
      <c r="CQ7" s="6">
        <v>460</v>
      </c>
      <c r="CR7" s="6">
        <v>465</v>
      </c>
      <c r="CS7" s="6">
        <v>470</v>
      </c>
      <c r="CT7" s="6">
        <v>475</v>
      </c>
      <c r="CU7" s="6">
        <v>480</v>
      </c>
      <c r="CV7" s="6">
        <v>485</v>
      </c>
      <c r="CW7" s="6">
        <v>490</v>
      </c>
      <c r="CX7" s="6">
        <v>495</v>
      </c>
      <c r="CY7" s="6">
        <v>500</v>
      </c>
      <c r="CZ7" s="6">
        <v>505</v>
      </c>
      <c r="DA7" s="6">
        <v>510</v>
      </c>
      <c r="DB7" s="6">
        <v>515</v>
      </c>
      <c r="DC7" s="6">
        <v>520</v>
      </c>
      <c r="DD7" s="6">
        <v>525</v>
      </c>
      <c r="DE7" s="6">
        <v>530</v>
      </c>
      <c r="DF7" s="6">
        <v>535</v>
      </c>
      <c r="DG7" s="6">
        <v>540</v>
      </c>
      <c r="DH7" s="6">
        <v>545</v>
      </c>
      <c r="DI7" s="6">
        <v>550</v>
      </c>
      <c r="DJ7" s="6">
        <v>555</v>
      </c>
      <c r="DK7" s="6">
        <v>560</v>
      </c>
      <c r="DL7" s="6">
        <v>565</v>
      </c>
      <c r="DM7" s="6">
        <v>570</v>
      </c>
      <c r="DN7" s="6">
        <v>575</v>
      </c>
      <c r="DO7" s="6">
        <v>580</v>
      </c>
      <c r="DP7" s="6">
        <v>585</v>
      </c>
      <c r="DQ7" s="6">
        <v>590</v>
      </c>
      <c r="DR7" s="6">
        <v>595</v>
      </c>
      <c r="DS7" s="6">
        <v>600</v>
      </c>
      <c r="DT7" s="6">
        <v>605</v>
      </c>
      <c r="DU7" s="6">
        <v>610</v>
      </c>
      <c r="DV7" s="6">
        <v>615</v>
      </c>
      <c r="DW7" s="6">
        <v>620</v>
      </c>
      <c r="DX7" s="6">
        <v>625</v>
      </c>
      <c r="DY7" s="6">
        <v>630</v>
      </c>
      <c r="DZ7" s="6">
        <v>635</v>
      </c>
      <c r="EA7" s="6">
        <v>640</v>
      </c>
      <c r="EB7" s="6">
        <v>645</v>
      </c>
      <c r="EC7" s="6">
        <v>650</v>
      </c>
      <c r="ED7" s="6">
        <v>655</v>
      </c>
      <c r="EE7" s="6">
        <v>660</v>
      </c>
      <c r="EF7" s="6">
        <v>665</v>
      </c>
      <c r="EG7" s="6">
        <v>670</v>
      </c>
      <c r="EH7" s="6">
        <v>675</v>
      </c>
      <c r="EI7" s="6">
        <v>680</v>
      </c>
      <c r="EJ7" s="6">
        <v>685</v>
      </c>
      <c r="EK7" s="6">
        <v>690</v>
      </c>
      <c r="EL7" s="6">
        <v>695</v>
      </c>
      <c r="EM7" s="6">
        <v>700</v>
      </c>
      <c r="EN7" s="6">
        <v>705</v>
      </c>
      <c r="EO7" s="6">
        <v>710</v>
      </c>
      <c r="EP7" s="6">
        <v>715</v>
      </c>
      <c r="EQ7" s="6">
        <v>720</v>
      </c>
      <c r="ER7" s="6">
        <v>725</v>
      </c>
      <c r="ES7" s="6">
        <v>730</v>
      </c>
      <c r="ET7" s="6">
        <v>735</v>
      </c>
      <c r="EU7" s="6">
        <v>740</v>
      </c>
      <c r="EV7" s="6">
        <v>745</v>
      </c>
      <c r="EW7" s="6">
        <v>750</v>
      </c>
      <c r="EX7" s="6">
        <v>755</v>
      </c>
      <c r="EY7" s="6">
        <v>760</v>
      </c>
      <c r="EZ7" s="6">
        <v>765</v>
      </c>
      <c r="FA7" s="6">
        <v>770</v>
      </c>
      <c r="FB7" s="6">
        <v>775</v>
      </c>
      <c r="FC7" s="6">
        <v>780</v>
      </c>
      <c r="FD7" s="6">
        <v>785</v>
      </c>
      <c r="FE7" s="6">
        <v>790</v>
      </c>
      <c r="FF7" s="6">
        <v>795</v>
      </c>
      <c r="FG7" s="6">
        <v>800</v>
      </c>
      <c r="FH7" s="6">
        <v>805</v>
      </c>
      <c r="FI7" s="6">
        <v>810</v>
      </c>
      <c r="FJ7" s="6">
        <v>815</v>
      </c>
      <c r="FK7" s="6">
        <v>820</v>
      </c>
      <c r="FL7" s="6">
        <v>825</v>
      </c>
      <c r="FM7" s="6">
        <v>830</v>
      </c>
      <c r="FN7" s="6">
        <v>835</v>
      </c>
      <c r="FO7" s="6">
        <v>840</v>
      </c>
      <c r="FP7" s="6">
        <v>845</v>
      </c>
      <c r="FQ7" s="6">
        <v>850</v>
      </c>
      <c r="FR7" s="6">
        <v>855</v>
      </c>
      <c r="FS7" s="6">
        <v>860</v>
      </c>
      <c r="FT7" s="6">
        <v>865</v>
      </c>
      <c r="FU7" s="6">
        <v>870</v>
      </c>
      <c r="FV7" s="6">
        <v>875</v>
      </c>
      <c r="FW7" s="6">
        <v>880</v>
      </c>
      <c r="FX7" s="6">
        <v>885</v>
      </c>
      <c r="FY7" s="6">
        <v>890</v>
      </c>
      <c r="FZ7" s="6">
        <v>895</v>
      </c>
      <c r="GA7" s="6">
        <v>900</v>
      </c>
      <c r="GB7" s="6">
        <v>905</v>
      </c>
      <c r="GC7" s="6">
        <v>910</v>
      </c>
      <c r="GD7" s="6">
        <v>915</v>
      </c>
      <c r="GE7" s="6">
        <v>920</v>
      </c>
      <c r="GF7" s="6">
        <v>925</v>
      </c>
      <c r="GG7" s="6">
        <v>930</v>
      </c>
      <c r="GH7" s="6">
        <v>935</v>
      </c>
      <c r="GI7" s="6">
        <v>940</v>
      </c>
      <c r="GJ7" s="6">
        <v>945</v>
      </c>
      <c r="GK7" s="6">
        <v>950</v>
      </c>
      <c r="GL7" s="6">
        <v>955</v>
      </c>
      <c r="GM7" s="6">
        <v>960</v>
      </c>
      <c r="GN7" s="6">
        <v>965</v>
      </c>
      <c r="GO7" s="6">
        <v>970</v>
      </c>
      <c r="GP7" s="6">
        <v>975</v>
      </c>
      <c r="GQ7" s="6">
        <v>980</v>
      </c>
      <c r="GR7" s="6">
        <v>985</v>
      </c>
      <c r="GS7" s="6">
        <v>990</v>
      </c>
      <c r="GT7" s="6">
        <v>995</v>
      </c>
      <c r="GU7" s="6">
        <v>1000</v>
      </c>
      <c r="GV7" s="6">
        <v>1005</v>
      </c>
      <c r="GW7" s="6">
        <v>1010</v>
      </c>
      <c r="GX7" s="6">
        <v>1015</v>
      </c>
      <c r="GY7" s="6">
        <v>1020</v>
      </c>
      <c r="GZ7" s="6">
        <v>1025</v>
      </c>
      <c r="HA7" s="6">
        <v>1030</v>
      </c>
      <c r="HB7" s="6">
        <v>1035</v>
      </c>
      <c r="HC7" s="6">
        <v>1040</v>
      </c>
      <c r="HD7" s="6">
        <v>1045</v>
      </c>
      <c r="HE7" s="6">
        <v>1050</v>
      </c>
      <c r="HF7" s="6">
        <v>1055</v>
      </c>
      <c r="HG7" s="6">
        <v>1060</v>
      </c>
      <c r="HH7" s="6">
        <v>1065</v>
      </c>
      <c r="HI7" s="6">
        <v>1070</v>
      </c>
      <c r="HJ7" s="6">
        <v>1075</v>
      </c>
      <c r="HK7" s="6">
        <v>1080</v>
      </c>
      <c r="HL7" s="6">
        <v>1085</v>
      </c>
      <c r="HM7" s="6">
        <v>1090</v>
      </c>
      <c r="HN7" s="6">
        <v>1095</v>
      </c>
      <c r="HO7" s="6">
        <v>1100</v>
      </c>
      <c r="HP7" s="6">
        <v>1105</v>
      </c>
      <c r="HQ7" s="6">
        <v>1110</v>
      </c>
      <c r="HR7" s="6">
        <v>1115</v>
      </c>
      <c r="HS7" s="6">
        <v>1120</v>
      </c>
      <c r="HT7" s="6">
        <v>1125</v>
      </c>
      <c r="HU7" s="6">
        <v>1130</v>
      </c>
      <c r="HV7" s="6">
        <v>1135</v>
      </c>
      <c r="HW7" s="6">
        <v>1140</v>
      </c>
      <c r="HX7" s="6">
        <v>1145</v>
      </c>
      <c r="HY7" s="6">
        <v>1150</v>
      </c>
      <c r="HZ7" s="6">
        <v>1155</v>
      </c>
      <c r="IA7" s="6">
        <v>1160</v>
      </c>
      <c r="IB7" s="6">
        <v>1165</v>
      </c>
      <c r="IC7" s="6">
        <v>1170</v>
      </c>
      <c r="ID7" s="6">
        <v>1175</v>
      </c>
      <c r="IE7" s="6">
        <v>1180</v>
      </c>
      <c r="IF7" s="6">
        <v>1185</v>
      </c>
      <c r="IG7" s="6">
        <v>1190</v>
      </c>
      <c r="IH7" s="6">
        <v>1195</v>
      </c>
      <c r="II7" s="6">
        <v>1200</v>
      </c>
      <c r="IJ7" s="6">
        <v>1205</v>
      </c>
      <c r="IK7" s="6">
        <v>1210</v>
      </c>
      <c r="IL7" s="6">
        <v>1215</v>
      </c>
      <c r="IM7" s="6">
        <v>1220</v>
      </c>
      <c r="IN7" s="6">
        <v>1225</v>
      </c>
      <c r="IO7" s="6">
        <v>1230</v>
      </c>
      <c r="IP7" s="6">
        <v>1235</v>
      </c>
      <c r="IQ7" s="6">
        <v>1240</v>
      </c>
      <c r="IR7" s="6">
        <v>1245</v>
      </c>
      <c r="IS7" s="6">
        <v>1250</v>
      </c>
      <c r="IT7" s="6">
        <v>1255</v>
      </c>
      <c r="IU7" s="6">
        <v>1260</v>
      </c>
      <c r="IV7" s="6">
        <v>1265</v>
      </c>
      <c r="IW7" s="6">
        <v>1270</v>
      </c>
      <c r="IX7" s="6">
        <v>1275</v>
      </c>
      <c r="IY7" s="6">
        <v>1280</v>
      </c>
      <c r="IZ7" s="6">
        <v>1285</v>
      </c>
      <c r="JA7" s="6">
        <v>1290</v>
      </c>
      <c r="JB7" s="6">
        <v>1295</v>
      </c>
      <c r="JC7" s="6">
        <v>1300</v>
      </c>
      <c r="JD7" s="6">
        <v>1305</v>
      </c>
      <c r="JE7" s="6">
        <v>1310</v>
      </c>
      <c r="JF7" s="6">
        <v>1315</v>
      </c>
      <c r="JG7" s="6">
        <v>1320</v>
      </c>
      <c r="JH7" s="6">
        <v>1325</v>
      </c>
      <c r="JI7" s="6">
        <v>1330</v>
      </c>
      <c r="JJ7" s="6">
        <v>1335</v>
      </c>
      <c r="JK7" s="6">
        <v>1340</v>
      </c>
      <c r="JL7" s="6">
        <v>1345</v>
      </c>
      <c r="JM7" s="6">
        <v>1350</v>
      </c>
      <c r="JN7" s="6">
        <v>1355</v>
      </c>
      <c r="JO7" s="6">
        <v>1360</v>
      </c>
      <c r="JP7" s="6">
        <v>1365</v>
      </c>
      <c r="JQ7" s="6">
        <v>1370</v>
      </c>
      <c r="JR7" s="6">
        <v>1375</v>
      </c>
      <c r="JS7" s="6">
        <v>1380</v>
      </c>
      <c r="JT7" s="6">
        <v>1385</v>
      </c>
      <c r="JU7" s="6">
        <v>1390</v>
      </c>
      <c r="JV7" s="6">
        <v>1395</v>
      </c>
      <c r="JW7" s="6">
        <v>1400</v>
      </c>
      <c r="JX7" s="6">
        <v>1405</v>
      </c>
      <c r="JY7" s="6">
        <v>1410</v>
      </c>
      <c r="JZ7" s="6">
        <v>1415</v>
      </c>
      <c r="KA7" s="6">
        <v>1420</v>
      </c>
      <c r="KB7" s="6">
        <v>1425</v>
      </c>
      <c r="KC7" s="6">
        <v>1430</v>
      </c>
      <c r="KD7" s="6">
        <v>1435</v>
      </c>
      <c r="KE7" s="62">
        <v>1440</v>
      </c>
      <c r="KF7" s="7"/>
      <c r="KG7" s="7"/>
      <c r="KH7" s="7"/>
      <c r="KI7" s="7"/>
      <c r="KJ7" s="7"/>
      <c r="KK7" s="7"/>
      <c r="KL7" s="7"/>
      <c r="KM7" s="7"/>
    </row>
    <row r="8" spans="1:299" s="60" customFormat="1" ht="17.25" thickBot="1" x14ac:dyDescent="0.35">
      <c r="A8" s="119" t="s">
        <v>62</v>
      </c>
      <c r="B8" s="120"/>
      <c r="C8" s="8">
        <f>C6*60*60</f>
        <v>0</v>
      </c>
      <c r="D8" s="9">
        <f>D6*60*60</f>
        <v>300</v>
      </c>
      <c r="E8" s="9">
        <f t="shared" ref="E8:BR8" si="5">E6*60*60</f>
        <v>600</v>
      </c>
      <c r="F8" s="9">
        <f t="shared" si="5"/>
        <v>900</v>
      </c>
      <c r="G8" s="9">
        <f t="shared" si="5"/>
        <v>1200</v>
      </c>
      <c r="H8" s="9">
        <f t="shared" si="5"/>
        <v>1500</v>
      </c>
      <c r="I8" s="9">
        <f t="shared" si="5"/>
        <v>1800</v>
      </c>
      <c r="J8" s="9">
        <f t="shared" si="5"/>
        <v>2100</v>
      </c>
      <c r="K8" s="9">
        <f t="shared" si="5"/>
        <v>2400</v>
      </c>
      <c r="L8" s="9">
        <f t="shared" si="5"/>
        <v>2700</v>
      </c>
      <c r="M8" s="9">
        <f t="shared" si="5"/>
        <v>3000</v>
      </c>
      <c r="N8" s="9">
        <f t="shared" si="5"/>
        <v>3300</v>
      </c>
      <c r="O8" s="9">
        <f t="shared" si="5"/>
        <v>3600</v>
      </c>
      <c r="P8" s="9">
        <f t="shared" si="5"/>
        <v>3900</v>
      </c>
      <c r="Q8" s="9">
        <f t="shared" si="5"/>
        <v>4200</v>
      </c>
      <c r="R8" s="9">
        <f t="shared" si="5"/>
        <v>4500</v>
      </c>
      <c r="S8" s="9">
        <f t="shared" si="5"/>
        <v>4800</v>
      </c>
      <c r="T8" s="9">
        <f t="shared" si="5"/>
        <v>5100</v>
      </c>
      <c r="U8" s="9">
        <f t="shared" si="5"/>
        <v>5400</v>
      </c>
      <c r="V8" s="9">
        <f t="shared" si="5"/>
        <v>5700</v>
      </c>
      <c r="W8" s="9">
        <f t="shared" si="5"/>
        <v>6000</v>
      </c>
      <c r="X8" s="9">
        <f t="shared" si="5"/>
        <v>6300</v>
      </c>
      <c r="Y8" s="9">
        <f t="shared" si="5"/>
        <v>6600</v>
      </c>
      <c r="Z8" s="9">
        <f t="shared" si="5"/>
        <v>6900</v>
      </c>
      <c r="AA8" s="9">
        <f t="shared" si="5"/>
        <v>7200</v>
      </c>
      <c r="AB8" s="9">
        <f t="shared" si="5"/>
        <v>7500.0000000000009</v>
      </c>
      <c r="AC8" s="9">
        <f t="shared" si="5"/>
        <v>7800</v>
      </c>
      <c r="AD8" s="9">
        <f t="shared" si="5"/>
        <v>8100</v>
      </c>
      <c r="AE8" s="9">
        <f t="shared" si="5"/>
        <v>8400</v>
      </c>
      <c r="AF8" s="9">
        <f t="shared" si="5"/>
        <v>8700</v>
      </c>
      <c r="AG8" s="9">
        <f t="shared" si="5"/>
        <v>9000</v>
      </c>
      <c r="AH8" s="9">
        <f t="shared" si="5"/>
        <v>9300</v>
      </c>
      <c r="AI8" s="9">
        <f t="shared" si="5"/>
        <v>9600</v>
      </c>
      <c r="AJ8" s="9">
        <f t="shared" si="5"/>
        <v>9900</v>
      </c>
      <c r="AK8" s="9">
        <f t="shared" si="5"/>
        <v>10200</v>
      </c>
      <c r="AL8" s="9">
        <f t="shared" si="5"/>
        <v>10500</v>
      </c>
      <c r="AM8" s="9">
        <f t="shared" si="5"/>
        <v>10800</v>
      </c>
      <c r="AN8" s="9">
        <f t="shared" si="5"/>
        <v>11100</v>
      </c>
      <c r="AO8" s="9">
        <f t="shared" si="5"/>
        <v>11400</v>
      </c>
      <c r="AP8" s="9">
        <f t="shared" si="5"/>
        <v>11700</v>
      </c>
      <c r="AQ8" s="9">
        <f t="shared" si="5"/>
        <v>12000</v>
      </c>
      <c r="AR8" s="9">
        <f t="shared" si="5"/>
        <v>12300</v>
      </c>
      <c r="AS8" s="9">
        <f t="shared" si="5"/>
        <v>12600</v>
      </c>
      <c r="AT8" s="9">
        <f t="shared" si="5"/>
        <v>12900</v>
      </c>
      <c r="AU8" s="9">
        <f t="shared" si="5"/>
        <v>13200</v>
      </c>
      <c r="AV8" s="9">
        <f t="shared" si="5"/>
        <v>13500</v>
      </c>
      <c r="AW8" s="9">
        <f t="shared" si="5"/>
        <v>13800</v>
      </c>
      <c r="AX8" s="9">
        <f t="shared" si="5"/>
        <v>14100</v>
      </c>
      <c r="AY8" s="9">
        <f t="shared" si="5"/>
        <v>14400</v>
      </c>
      <c r="AZ8" s="9">
        <f t="shared" si="5"/>
        <v>14699.999999999998</v>
      </c>
      <c r="BA8" s="9">
        <f t="shared" si="5"/>
        <v>15000.000000000002</v>
      </c>
      <c r="BB8" s="9">
        <f t="shared" si="5"/>
        <v>15300</v>
      </c>
      <c r="BC8" s="9">
        <f t="shared" si="5"/>
        <v>15600</v>
      </c>
      <c r="BD8" s="9">
        <f t="shared" si="5"/>
        <v>15900</v>
      </c>
      <c r="BE8" s="9">
        <f t="shared" si="5"/>
        <v>16200</v>
      </c>
      <c r="BF8" s="9">
        <f t="shared" si="5"/>
        <v>16500</v>
      </c>
      <c r="BG8" s="9">
        <f t="shared" si="5"/>
        <v>16800</v>
      </c>
      <c r="BH8" s="9">
        <f t="shared" si="5"/>
        <v>17100</v>
      </c>
      <c r="BI8" s="9">
        <f t="shared" si="5"/>
        <v>17400</v>
      </c>
      <c r="BJ8" s="9">
        <f t="shared" si="5"/>
        <v>17700</v>
      </c>
      <c r="BK8" s="9">
        <f t="shared" si="5"/>
        <v>18000</v>
      </c>
      <c r="BL8" s="9">
        <f t="shared" si="5"/>
        <v>18300</v>
      </c>
      <c r="BM8" s="9">
        <f t="shared" si="5"/>
        <v>18600</v>
      </c>
      <c r="BN8" s="9">
        <f t="shared" si="5"/>
        <v>18900</v>
      </c>
      <c r="BO8" s="9">
        <f t="shared" si="5"/>
        <v>19200</v>
      </c>
      <c r="BP8" s="9">
        <f t="shared" si="5"/>
        <v>19500</v>
      </c>
      <c r="BQ8" s="9">
        <f t="shared" si="5"/>
        <v>19800</v>
      </c>
      <c r="BR8" s="9">
        <f t="shared" si="5"/>
        <v>20100</v>
      </c>
      <c r="BS8" s="9">
        <f t="shared" ref="BS8:ED8" si="6">BS6*60*60</f>
        <v>20400</v>
      </c>
      <c r="BT8" s="9">
        <f t="shared" si="6"/>
        <v>20700</v>
      </c>
      <c r="BU8" s="9">
        <f t="shared" si="6"/>
        <v>21000</v>
      </c>
      <c r="BV8" s="9">
        <f t="shared" si="6"/>
        <v>21300</v>
      </c>
      <c r="BW8" s="9">
        <f t="shared" si="6"/>
        <v>21600</v>
      </c>
      <c r="BX8" s="9">
        <f t="shared" si="6"/>
        <v>21900</v>
      </c>
      <c r="BY8" s="9">
        <f t="shared" si="6"/>
        <v>22200</v>
      </c>
      <c r="BZ8" s="9">
        <f t="shared" si="6"/>
        <v>22500</v>
      </c>
      <c r="CA8" s="9">
        <f t="shared" si="6"/>
        <v>22800</v>
      </c>
      <c r="CB8" s="9">
        <f t="shared" si="6"/>
        <v>23100</v>
      </c>
      <c r="CC8" s="9">
        <f t="shared" si="6"/>
        <v>23400</v>
      </c>
      <c r="CD8" s="9">
        <f t="shared" si="6"/>
        <v>23700</v>
      </c>
      <c r="CE8" s="9">
        <f t="shared" si="6"/>
        <v>24000</v>
      </c>
      <c r="CF8" s="9">
        <f t="shared" si="6"/>
        <v>24300</v>
      </c>
      <c r="CG8" s="9">
        <f t="shared" si="6"/>
        <v>24600</v>
      </c>
      <c r="CH8" s="9">
        <f t="shared" si="6"/>
        <v>24900</v>
      </c>
      <c r="CI8" s="9">
        <f t="shared" si="6"/>
        <v>25200</v>
      </c>
      <c r="CJ8" s="9">
        <f t="shared" si="6"/>
        <v>25500</v>
      </c>
      <c r="CK8" s="9">
        <f t="shared" si="6"/>
        <v>25800</v>
      </c>
      <c r="CL8" s="9">
        <f t="shared" si="6"/>
        <v>26100</v>
      </c>
      <c r="CM8" s="9">
        <f t="shared" si="6"/>
        <v>26400</v>
      </c>
      <c r="CN8" s="9">
        <f t="shared" si="6"/>
        <v>26700</v>
      </c>
      <c r="CO8" s="9">
        <f t="shared" si="6"/>
        <v>27000</v>
      </c>
      <c r="CP8" s="9">
        <f t="shared" si="6"/>
        <v>27300</v>
      </c>
      <c r="CQ8" s="9">
        <f t="shared" si="6"/>
        <v>27600</v>
      </c>
      <c r="CR8" s="9">
        <f t="shared" si="6"/>
        <v>27900</v>
      </c>
      <c r="CS8" s="9">
        <f t="shared" si="6"/>
        <v>28200</v>
      </c>
      <c r="CT8" s="9">
        <f t="shared" si="6"/>
        <v>28500</v>
      </c>
      <c r="CU8" s="9">
        <f t="shared" si="6"/>
        <v>28800</v>
      </c>
      <c r="CV8" s="9">
        <f t="shared" si="6"/>
        <v>29100.000000000004</v>
      </c>
      <c r="CW8" s="9">
        <f t="shared" si="6"/>
        <v>29399.999999999996</v>
      </c>
      <c r="CX8" s="9">
        <f t="shared" si="6"/>
        <v>29700</v>
      </c>
      <c r="CY8" s="9">
        <f t="shared" si="6"/>
        <v>30000.000000000004</v>
      </c>
      <c r="CZ8" s="9">
        <f t="shared" si="6"/>
        <v>30299.999999999996</v>
      </c>
      <c r="DA8" s="9">
        <f t="shared" si="6"/>
        <v>30600</v>
      </c>
      <c r="DB8" s="9">
        <f t="shared" si="6"/>
        <v>30900</v>
      </c>
      <c r="DC8" s="9">
        <f t="shared" si="6"/>
        <v>31200</v>
      </c>
      <c r="DD8" s="9">
        <f t="shared" si="6"/>
        <v>31500</v>
      </c>
      <c r="DE8" s="9">
        <f t="shared" si="6"/>
        <v>31800</v>
      </c>
      <c r="DF8" s="9">
        <f t="shared" si="6"/>
        <v>32100</v>
      </c>
      <c r="DG8" s="9">
        <f t="shared" si="6"/>
        <v>32400</v>
      </c>
      <c r="DH8" s="9">
        <f t="shared" si="6"/>
        <v>32700</v>
      </c>
      <c r="DI8" s="9">
        <f t="shared" si="6"/>
        <v>33000</v>
      </c>
      <c r="DJ8" s="9">
        <f t="shared" si="6"/>
        <v>33300</v>
      </c>
      <c r="DK8" s="9">
        <f t="shared" si="6"/>
        <v>33600</v>
      </c>
      <c r="DL8" s="9">
        <f t="shared" si="6"/>
        <v>33900</v>
      </c>
      <c r="DM8" s="9">
        <f t="shared" si="6"/>
        <v>34200</v>
      </c>
      <c r="DN8" s="9">
        <f t="shared" si="6"/>
        <v>34500</v>
      </c>
      <c r="DO8" s="9">
        <f t="shared" si="6"/>
        <v>34800</v>
      </c>
      <c r="DP8" s="9">
        <f t="shared" si="6"/>
        <v>35100</v>
      </c>
      <c r="DQ8" s="9">
        <f t="shared" si="6"/>
        <v>35400</v>
      </c>
      <c r="DR8" s="9">
        <f t="shared" si="6"/>
        <v>35700</v>
      </c>
      <c r="DS8" s="9">
        <f t="shared" si="6"/>
        <v>36000</v>
      </c>
      <c r="DT8" s="9">
        <f t="shared" si="6"/>
        <v>36300</v>
      </c>
      <c r="DU8" s="9">
        <f t="shared" si="6"/>
        <v>36600</v>
      </c>
      <c r="DV8" s="9">
        <f t="shared" si="6"/>
        <v>36900</v>
      </c>
      <c r="DW8" s="9">
        <f t="shared" si="6"/>
        <v>37200</v>
      </c>
      <c r="DX8" s="9">
        <f t="shared" si="6"/>
        <v>37500</v>
      </c>
      <c r="DY8" s="9">
        <f t="shared" si="6"/>
        <v>37800</v>
      </c>
      <c r="DZ8" s="9">
        <f t="shared" si="6"/>
        <v>38100</v>
      </c>
      <c r="EA8" s="9">
        <f t="shared" si="6"/>
        <v>38400</v>
      </c>
      <c r="EB8" s="9">
        <f t="shared" si="6"/>
        <v>38700</v>
      </c>
      <c r="EC8" s="9">
        <f t="shared" si="6"/>
        <v>39000</v>
      </c>
      <c r="ED8" s="9">
        <f t="shared" si="6"/>
        <v>39300</v>
      </c>
      <c r="EE8" s="9">
        <f t="shared" ref="EE8:GP8" si="7">EE6*60*60</f>
        <v>39600</v>
      </c>
      <c r="EF8" s="9">
        <f t="shared" si="7"/>
        <v>39900</v>
      </c>
      <c r="EG8" s="9">
        <f t="shared" si="7"/>
        <v>40200</v>
      </c>
      <c r="EH8" s="9">
        <f t="shared" si="7"/>
        <v>40500</v>
      </c>
      <c r="EI8" s="9">
        <f t="shared" si="7"/>
        <v>40800</v>
      </c>
      <c r="EJ8" s="9">
        <f t="shared" si="7"/>
        <v>41100</v>
      </c>
      <c r="EK8" s="9">
        <f t="shared" si="7"/>
        <v>41400</v>
      </c>
      <c r="EL8" s="9">
        <f t="shared" si="7"/>
        <v>41700</v>
      </c>
      <c r="EM8" s="9">
        <f t="shared" si="7"/>
        <v>42000</v>
      </c>
      <c r="EN8" s="9">
        <f t="shared" si="7"/>
        <v>42300</v>
      </c>
      <c r="EO8" s="9">
        <f t="shared" si="7"/>
        <v>42600</v>
      </c>
      <c r="EP8" s="9">
        <f t="shared" si="7"/>
        <v>42900</v>
      </c>
      <c r="EQ8" s="9">
        <f t="shared" si="7"/>
        <v>43200</v>
      </c>
      <c r="ER8" s="9">
        <f t="shared" si="7"/>
        <v>43500</v>
      </c>
      <c r="ES8" s="9">
        <f t="shared" si="7"/>
        <v>43800</v>
      </c>
      <c r="ET8" s="9">
        <f t="shared" si="7"/>
        <v>44100</v>
      </c>
      <c r="EU8" s="9">
        <f t="shared" si="7"/>
        <v>44400</v>
      </c>
      <c r="EV8" s="9">
        <f t="shared" si="7"/>
        <v>44700</v>
      </c>
      <c r="EW8" s="9">
        <f t="shared" si="7"/>
        <v>45000</v>
      </c>
      <c r="EX8" s="9">
        <f t="shared" si="7"/>
        <v>45300</v>
      </c>
      <c r="EY8" s="9">
        <f t="shared" si="7"/>
        <v>45600</v>
      </c>
      <c r="EZ8" s="9">
        <f t="shared" si="7"/>
        <v>45900</v>
      </c>
      <c r="FA8" s="9">
        <f t="shared" si="7"/>
        <v>46200</v>
      </c>
      <c r="FB8" s="9">
        <f t="shared" si="7"/>
        <v>46500</v>
      </c>
      <c r="FC8" s="9">
        <f t="shared" si="7"/>
        <v>46800</v>
      </c>
      <c r="FD8" s="9">
        <f t="shared" si="7"/>
        <v>47100</v>
      </c>
      <c r="FE8" s="9">
        <f t="shared" si="7"/>
        <v>47400</v>
      </c>
      <c r="FF8" s="9">
        <f t="shared" si="7"/>
        <v>47700</v>
      </c>
      <c r="FG8" s="9">
        <f t="shared" si="7"/>
        <v>48000</v>
      </c>
      <c r="FH8" s="9">
        <f t="shared" si="7"/>
        <v>48300</v>
      </c>
      <c r="FI8" s="9">
        <f t="shared" si="7"/>
        <v>48600</v>
      </c>
      <c r="FJ8" s="9">
        <f t="shared" si="7"/>
        <v>48900</v>
      </c>
      <c r="FK8" s="9">
        <f t="shared" si="7"/>
        <v>49200</v>
      </c>
      <c r="FL8" s="9">
        <f t="shared" si="7"/>
        <v>49500</v>
      </c>
      <c r="FM8" s="9">
        <f t="shared" si="7"/>
        <v>49800</v>
      </c>
      <c r="FN8" s="9">
        <f t="shared" si="7"/>
        <v>50100</v>
      </c>
      <c r="FO8" s="9">
        <f t="shared" si="7"/>
        <v>50400</v>
      </c>
      <c r="FP8" s="9">
        <f t="shared" si="7"/>
        <v>50700</v>
      </c>
      <c r="FQ8" s="9">
        <f t="shared" si="7"/>
        <v>51000</v>
      </c>
      <c r="FR8" s="9">
        <f t="shared" si="7"/>
        <v>51300</v>
      </c>
      <c r="FS8" s="9">
        <f t="shared" si="7"/>
        <v>51600</v>
      </c>
      <c r="FT8" s="9">
        <f t="shared" si="7"/>
        <v>51900</v>
      </c>
      <c r="FU8" s="9">
        <f t="shared" si="7"/>
        <v>52200</v>
      </c>
      <c r="FV8" s="9">
        <f t="shared" si="7"/>
        <v>52500</v>
      </c>
      <c r="FW8" s="9">
        <f t="shared" si="7"/>
        <v>52800</v>
      </c>
      <c r="FX8" s="9">
        <f t="shared" si="7"/>
        <v>53100</v>
      </c>
      <c r="FY8" s="9">
        <f t="shared" si="7"/>
        <v>53400</v>
      </c>
      <c r="FZ8" s="9">
        <f t="shared" si="7"/>
        <v>53700</v>
      </c>
      <c r="GA8" s="9">
        <f t="shared" si="7"/>
        <v>54000</v>
      </c>
      <c r="GB8" s="9">
        <f t="shared" si="7"/>
        <v>54300</v>
      </c>
      <c r="GC8" s="9">
        <f t="shared" si="7"/>
        <v>54600</v>
      </c>
      <c r="GD8" s="9">
        <f t="shared" si="7"/>
        <v>54900</v>
      </c>
      <c r="GE8" s="9">
        <f t="shared" si="7"/>
        <v>55200</v>
      </c>
      <c r="GF8" s="9">
        <f t="shared" si="7"/>
        <v>55500</v>
      </c>
      <c r="GG8" s="9">
        <f t="shared" si="7"/>
        <v>55800</v>
      </c>
      <c r="GH8" s="9">
        <f t="shared" si="7"/>
        <v>56100</v>
      </c>
      <c r="GI8" s="9">
        <f t="shared" si="7"/>
        <v>56400</v>
      </c>
      <c r="GJ8" s="9">
        <f t="shared" si="7"/>
        <v>56700</v>
      </c>
      <c r="GK8" s="9">
        <f t="shared" si="7"/>
        <v>57000</v>
      </c>
      <c r="GL8" s="9">
        <f t="shared" si="7"/>
        <v>57300</v>
      </c>
      <c r="GM8" s="9">
        <f t="shared" si="7"/>
        <v>57600</v>
      </c>
      <c r="GN8" s="9">
        <f t="shared" si="7"/>
        <v>57899.999999999993</v>
      </c>
      <c r="GO8" s="9">
        <f t="shared" si="7"/>
        <v>58200.000000000007</v>
      </c>
      <c r="GP8" s="9">
        <f t="shared" si="7"/>
        <v>58500</v>
      </c>
      <c r="GQ8" s="9">
        <f t="shared" ref="GQ8:JB8" si="8">GQ6*60*60</f>
        <v>58799.999999999993</v>
      </c>
      <c r="GR8" s="9">
        <f t="shared" si="8"/>
        <v>59100.000000000007</v>
      </c>
      <c r="GS8" s="9">
        <f t="shared" si="8"/>
        <v>59400</v>
      </c>
      <c r="GT8" s="9">
        <f t="shared" si="8"/>
        <v>59699.999999999993</v>
      </c>
      <c r="GU8" s="9">
        <f t="shared" si="8"/>
        <v>60000.000000000007</v>
      </c>
      <c r="GV8" s="9">
        <f t="shared" si="8"/>
        <v>60300</v>
      </c>
      <c r="GW8" s="9">
        <f t="shared" si="8"/>
        <v>60599.999999999993</v>
      </c>
      <c r="GX8" s="9">
        <f t="shared" si="8"/>
        <v>60900.000000000007</v>
      </c>
      <c r="GY8" s="9">
        <f t="shared" si="8"/>
        <v>61200</v>
      </c>
      <c r="GZ8" s="9">
        <f t="shared" si="8"/>
        <v>61500</v>
      </c>
      <c r="HA8" s="9">
        <f t="shared" si="8"/>
        <v>61800</v>
      </c>
      <c r="HB8" s="9">
        <f t="shared" si="8"/>
        <v>62100</v>
      </c>
      <c r="HC8" s="9">
        <f t="shared" si="8"/>
        <v>62400</v>
      </c>
      <c r="HD8" s="9">
        <f t="shared" si="8"/>
        <v>62700</v>
      </c>
      <c r="HE8" s="9">
        <f t="shared" si="8"/>
        <v>63000</v>
      </c>
      <c r="HF8" s="9">
        <f t="shared" si="8"/>
        <v>63300</v>
      </c>
      <c r="HG8" s="9">
        <f t="shared" si="8"/>
        <v>63600</v>
      </c>
      <c r="HH8" s="9">
        <f t="shared" si="8"/>
        <v>63900</v>
      </c>
      <c r="HI8" s="9">
        <f t="shared" si="8"/>
        <v>64200</v>
      </c>
      <c r="HJ8" s="9">
        <f t="shared" si="8"/>
        <v>64500</v>
      </c>
      <c r="HK8" s="9">
        <f t="shared" si="8"/>
        <v>64800</v>
      </c>
      <c r="HL8" s="9">
        <f t="shared" si="8"/>
        <v>65100</v>
      </c>
      <c r="HM8" s="9">
        <f t="shared" si="8"/>
        <v>65400</v>
      </c>
      <c r="HN8" s="9">
        <f t="shared" si="8"/>
        <v>65700</v>
      </c>
      <c r="HO8" s="9">
        <f t="shared" si="8"/>
        <v>66000</v>
      </c>
      <c r="HP8" s="9">
        <f t="shared" si="8"/>
        <v>66300</v>
      </c>
      <c r="HQ8" s="9">
        <f t="shared" si="8"/>
        <v>66600</v>
      </c>
      <c r="HR8" s="9">
        <f t="shared" si="8"/>
        <v>66900</v>
      </c>
      <c r="HS8" s="9">
        <f t="shared" si="8"/>
        <v>67200</v>
      </c>
      <c r="HT8" s="9">
        <f t="shared" si="8"/>
        <v>67500</v>
      </c>
      <c r="HU8" s="9">
        <f t="shared" si="8"/>
        <v>67800</v>
      </c>
      <c r="HV8" s="9">
        <f t="shared" si="8"/>
        <v>68100</v>
      </c>
      <c r="HW8" s="9">
        <f t="shared" si="8"/>
        <v>68400</v>
      </c>
      <c r="HX8" s="9">
        <f t="shared" si="8"/>
        <v>68700</v>
      </c>
      <c r="HY8" s="9">
        <f t="shared" si="8"/>
        <v>69000</v>
      </c>
      <c r="HZ8" s="9">
        <f t="shared" si="8"/>
        <v>69300</v>
      </c>
      <c r="IA8" s="9">
        <f t="shared" si="8"/>
        <v>69600</v>
      </c>
      <c r="IB8" s="9">
        <f t="shared" si="8"/>
        <v>69900</v>
      </c>
      <c r="IC8" s="9">
        <f t="shared" si="8"/>
        <v>70200</v>
      </c>
      <c r="ID8" s="9">
        <f t="shared" si="8"/>
        <v>70500</v>
      </c>
      <c r="IE8" s="9">
        <f t="shared" si="8"/>
        <v>70800</v>
      </c>
      <c r="IF8" s="9">
        <f t="shared" si="8"/>
        <v>71100</v>
      </c>
      <c r="IG8" s="9">
        <f t="shared" si="8"/>
        <v>71400</v>
      </c>
      <c r="IH8" s="9">
        <f t="shared" si="8"/>
        <v>71700</v>
      </c>
      <c r="II8" s="9">
        <f t="shared" si="8"/>
        <v>72000</v>
      </c>
      <c r="IJ8" s="9">
        <f t="shared" si="8"/>
        <v>72300</v>
      </c>
      <c r="IK8" s="9">
        <f t="shared" si="8"/>
        <v>72600</v>
      </c>
      <c r="IL8" s="9">
        <f t="shared" si="8"/>
        <v>72900</v>
      </c>
      <c r="IM8" s="9">
        <f t="shared" si="8"/>
        <v>73200</v>
      </c>
      <c r="IN8" s="9">
        <f t="shared" si="8"/>
        <v>73500</v>
      </c>
      <c r="IO8" s="9">
        <f t="shared" si="8"/>
        <v>73800</v>
      </c>
      <c r="IP8" s="9">
        <f t="shared" si="8"/>
        <v>74100</v>
      </c>
      <c r="IQ8" s="9">
        <f t="shared" si="8"/>
        <v>74400</v>
      </c>
      <c r="IR8" s="9">
        <f t="shared" si="8"/>
        <v>74700</v>
      </c>
      <c r="IS8" s="9">
        <f t="shared" si="8"/>
        <v>75000</v>
      </c>
      <c r="IT8" s="9">
        <f t="shared" si="8"/>
        <v>75300</v>
      </c>
      <c r="IU8" s="9">
        <f t="shared" si="8"/>
        <v>75600</v>
      </c>
      <c r="IV8" s="9">
        <f t="shared" si="8"/>
        <v>75900</v>
      </c>
      <c r="IW8" s="9">
        <f t="shared" si="8"/>
        <v>76200</v>
      </c>
      <c r="IX8" s="9">
        <f t="shared" si="8"/>
        <v>76500</v>
      </c>
      <c r="IY8" s="9">
        <f t="shared" si="8"/>
        <v>76800</v>
      </c>
      <c r="IZ8" s="9">
        <f t="shared" si="8"/>
        <v>77100</v>
      </c>
      <c r="JA8" s="9">
        <f t="shared" si="8"/>
        <v>77400</v>
      </c>
      <c r="JB8" s="9">
        <f t="shared" si="8"/>
        <v>77700</v>
      </c>
      <c r="JC8" s="9">
        <f t="shared" ref="JC8:KE8" si="9">JC6*60*60</f>
        <v>78000</v>
      </c>
      <c r="JD8" s="9">
        <f t="shared" si="9"/>
        <v>78300</v>
      </c>
      <c r="JE8" s="9">
        <f t="shared" si="9"/>
        <v>78600</v>
      </c>
      <c r="JF8" s="9">
        <f t="shared" si="9"/>
        <v>78900</v>
      </c>
      <c r="JG8" s="9">
        <f t="shared" si="9"/>
        <v>79200</v>
      </c>
      <c r="JH8" s="9">
        <f t="shared" si="9"/>
        <v>79500</v>
      </c>
      <c r="JI8" s="9">
        <f t="shared" si="9"/>
        <v>79800</v>
      </c>
      <c r="JJ8" s="9">
        <f t="shared" si="9"/>
        <v>80100</v>
      </c>
      <c r="JK8" s="9">
        <f t="shared" si="9"/>
        <v>80400</v>
      </c>
      <c r="JL8" s="9">
        <f t="shared" si="9"/>
        <v>80700</v>
      </c>
      <c r="JM8" s="9">
        <f t="shared" si="9"/>
        <v>81000</v>
      </c>
      <c r="JN8" s="9">
        <f t="shared" si="9"/>
        <v>81300</v>
      </c>
      <c r="JO8" s="9">
        <f t="shared" si="9"/>
        <v>81600</v>
      </c>
      <c r="JP8" s="9">
        <f t="shared" si="9"/>
        <v>81900</v>
      </c>
      <c r="JQ8" s="9">
        <f t="shared" si="9"/>
        <v>82200</v>
      </c>
      <c r="JR8" s="9">
        <f t="shared" si="9"/>
        <v>82500</v>
      </c>
      <c r="JS8" s="9">
        <f t="shared" si="9"/>
        <v>82800</v>
      </c>
      <c r="JT8" s="9">
        <f t="shared" si="9"/>
        <v>83100</v>
      </c>
      <c r="JU8" s="9">
        <f t="shared" si="9"/>
        <v>83400</v>
      </c>
      <c r="JV8" s="9">
        <f t="shared" si="9"/>
        <v>83700</v>
      </c>
      <c r="JW8" s="9">
        <f t="shared" si="9"/>
        <v>84000</v>
      </c>
      <c r="JX8" s="9">
        <f t="shared" si="9"/>
        <v>84300</v>
      </c>
      <c r="JY8" s="9">
        <f t="shared" si="9"/>
        <v>84600</v>
      </c>
      <c r="JZ8" s="9">
        <f t="shared" si="9"/>
        <v>84900</v>
      </c>
      <c r="KA8" s="9">
        <f t="shared" si="9"/>
        <v>85200</v>
      </c>
      <c r="KB8" s="9">
        <f t="shared" si="9"/>
        <v>85500</v>
      </c>
      <c r="KC8" s="9">
        <f t="shared" si="9"/>
        <v>85800</v>
      </c>
      <c r="KD8" s="9">
        <f t="shared" si="9"/>
        <v>86100</v>
      </c>
      <c r="KE8" s="10">
        <f t="shared" si="9"/>
        <v>86400</v>
      </c>
    </row>
    <row r="9" spans="1:299" ht="15" customHeight="1" thickBot="1" x14ac:dyDescent="0.3">
      <c r="A9" s="26" t="s">
        <v>65</v>
      </c>
      <c r="B9" s="82" t="e">
        <f>A4</f>
        <v>#REF!</v>
      </c>
      <c r="C9" s="83">
        <f t="shared" ref="C9:BN9" si="10">IF(C$8&gt;(1.25*$C4),4.34*$D4*EXP((-1.3*C$8)/$C4),($D4/2)*(1-COS((PI()*C$8)/$C4)))</f>
        <v>0</v>
      </c>
      <c r="D9" s="84">
        <f t="shared" si="10"/>
        <v>2.1045231044915913</v>
      </c>
      <c r="E9" s="84">
        <f t="shared" si="10"/>
        <v>8.4062579576948764</v>
      </c>
      <c r="F9" s="84">
        <f t="shared" si="10"/>
        <v>18.869767728053024</v>
      </c>
      <c r="G9" s="84">
        <f t="shared" si="10"/>
        <v>33.436212486266498</v>
      </c>
      <c r="H9" s="84">
        <f t="shared" si="10"/>
        <v>52.023680082537851</v>
      </c>
      <c r="I9" s="84">
        <f t="shared" si="10"/>
        <v>74.527646766880338</v>
      </c>
      <c r="J9" s="84">
        <f t="shared" si="10"/>
        <v>100.82156496226452</v>
      </c>
      <c r="K9" s="84">
        <f t="shared" si="10"/>
        <v>130.75757488535024</v>
      </c>
      <c r="L9" s="84">
        <f t="shared" si="10"/>
        <v>164.16733601311623</v>
      </c>
      <c r="M9" s="84">
        <f t="shared" si="10"/>
        <v>200.86297371976161</v>
      </c>
      <c r="N9" s="84">
        <f t="shared" si="10"/>
        <v>240.63813576061486</v>
      </c>
      <c r="O9" s="84">
        <f t="shared" si="10"/>
        <v>283.26915266207459</v>
      </c>
      <c r="P9" s="84">
        <f t="shared" si="10"/>
        <v>328.51629549231069</v>
      </c>
      <c r="Q9" s="84">
        <f t="shared" si="10"/>
        <v>376.12512393984395</v>
      </c>
      <c r="R9" s="84">
        <f t="shared" si="10"/>
        <v>425.82791711929633</v>
      </c>
      <c r="S9" s="84">
        <f t="shared" si="10"/>
        <v>477.34517905839419</v>
      </c>
      <c r="T9" s="84">
        <f t="shared" si="10"/>
        <v>530.38721040035148</v>
      </c>
      <c r="U9" s="84">
        <f t="shared" si="10"/>
        <v>584.65573748340887</v>
      </c>
      <c r="V9" s="84">
        <f t="shared" si="10"/>
        <v>639.8455896366504</v>
      </c>
      <c r="W9" s="84">
        <f t="shared" si="10"/>
        <v>695.64641526008666</v>
      </c>
      <c r="X9" s="84">
        <f t="shared" si="10"/>
        <v>751.74442703888758</v>
      </c>
      <c r="Y9" s="84">
        <f t="shared" si="10"/>
        <v>807.82416647783066</v>
      </c>
      <c r="Z9" s="84">
        <f t="shared" si="10"/>
        <v>863.57027783337151</v>
      </c>
      <c r="AA9" s="84">
        <f t="shared" si="10"/>
        <v>918.66928146790588</v>
      </c>
      <c r="AB9" s="84">
        <f t="shared" si="10"/>
        <v>972.81133665404172</v>
      </c>
      <c r="AC9" s="84">
        <f t="shared" si="10"/>
        <v>1025.6919839160196</v>
      </c>
      <c r="AD9" s="84">
        <f t="shared" si="10"/>
        <v>1077.0138571105008</v>
      </c>
      <c r="AE9" s="84">
        <f t="shared" si="10"/>
        <v>1126.4883556190935</v>
      </c>
      <c r="AF9" s="84">
        <f t="shared" si="10"/>
        <v>1173.8372672493051</v>
      </c>
      <c r="AG9" s="84">
        <f t="shared" si="10"/>
        <v>1218.7943327177918</v>
      </c>
      <c r="AH9" s="84">
        <f t="shared" si="10"/>
        <v>1261.1067429182656</v>
      </c>
      <c r="AI9" s="84">
        <f t="shared" si="10"/>
        <v>1300.5365605544146</v>
      </c>
      <c r="AJ9" s="84">
        <f t="shared" si="10"/>
        <v>1336.8620581435005</v>
      </c>
      <c r="AK9" s="84">
        <f t="shared" si="10"/>
        <v>1369.8789648665702</v>
      </c>
      <c r="AL9" s="84">
        <f t="shared" si="10"/>
        <v>1399.4016152538236</v>
      </c>
      <c r="AM9" s="84">
        <f t="shared" si="10"/>
        <v>1425.2639932456746</v>
      </c>
      <c r="AN9" s="84">
        <f t="shared" si="10"/>
        <v>1447.3206657583914</v>
      </c>
      <c r="AO9" s="84">
        <f t="shared" si="10"/>
        <v>1465.4476005045574</v>
      </c>
      <c r="AP9" s="84">
        <f t="shared" si="10"/>
        <v>1479.5428634694597</v>
      </c>
      <c r="AQ9" s="84">
        <f t="shared" si="10"/>
        <v>1489.5271921212598</v>
      </c>
      <c r="AR9" s="84">
        <f t="shared" si="10"/>
        <v>1495.3444411315866</v>
      </c>
      <c r="AS9" s="84">
        <f t="shared" si="10"/>
        <v>1496.9618981001083</v>
      </c>
      <c r="AT9" s="84">
        <f t="shared" si="10"/>
        <v>1494.3704675076574</v>
      </c>
      <c r="AU9" s="84">
        <f t="shared" si="10"/>
        <v>1487.5847218634769</v>
      </c>
      <c r="AV9" s="84">
        <f t="shared" si="10"/>
        <v>1476.642819758968</v>
      </c>
      <c r="AW9" s="84">
        <f t="shared" si="10"/>
        <v>1461.6062912887512</v>
      </c>
      <c r="AX9" s="84">
        <f t="shared" si="10"/>
        <v>1442.5596920456926</v>
      </c>
      <c r="AY9" s="84">
        <f t="shared" si="10"/>
        <v>1419.6101276356028</v>
      </c>
      <c r="AZ9" s="84">
        <f t="shared" si="10"/>
        <v>1392.8866513854225</v>
      </c>
      <c r="BA9" s="84">
        <f t="shared" si="10"/>
        <v>1362.5395386317932</v>
      </c>
      <c r="BB9" s="84">
        <f t="shared" si="10"/>
        <v>1328.739441670939</v>
      </c>
      <c r="BC9" s="84">
        <f t="shared" si="10"/>
        <v>1291.6764301218623</v>
      </c>
      <c r="BD9" s="84">
        <f t="shared" si="10"/>
        <v>1253.9779542673789</v>
      </c>
      <c r="BE9" s="84">
        <f t="shared" si="10"/>
        <v>1215.6548921562035</v>
      </c>
      <c r="BF9" s="84">
        <f t="shared" si="10"/>
        <v>1178.5030285374564</v>
      </c>
      <c r="BG9" s="84">
        <f t="shared" si="10"/>
        <v>1142.4865701881261</v>
      </c>
      <c r="BH9" s="84">
        <f t="shared" si="10"/>
        <v>1107.5708177687914</v>
      </c>
      <c r="BI9" s="84">
        <f t="shared" si="10"/>
        <v>1073.7221323932358</v>
      </c>
      <c r="BJ9" s="84">
        <f t="shared" si="10"/>
        <v>1040.9079032197333</v>
      </c>
      <c r="BK9" s="84">
        <f t="shared" si="10"/>
        <v>1009.0965160327796</v>
      </c>
      <c r="BL9" s="84">
        <f t="shared" si="10"/>
        <v>978.25732278500948</v>
      </c>
      <c r="BM9" s="84">
        <f t="shared" si="10"/>
        <v>948.36061206994327</v>
      </c>
      <c r="BN9" s="84">
        <f t="shared" si="10"/>
        <v>919.37758049712545</v>
      </c>
      <c r="BO9" s="84">
        <f t="shared" ref="BO9:DZ9" si="11">IF(BO$8&gt;(1.25*$C4),4.34*$D4*EXP((-1.3*BO$8)/$C4),($D4/2)*(1-COS((PI()*BO$8)/$C4)))</f>
        <v>891.2803049420711</v>
      </c>
      <c r="BP9" s="84">
        <f t="shared" si="11"/>
        <v>864.04171564428862</v>
      </c>
      <c r="BQ9" s="84">
        <f t="shared" si="11"/>
        <v>837.63557012745719</v>
      </c>
      <c r="BR9" s="84">
        <f t="shared" si="11"/>
        <v>812.03642791663674</v>
      </c>
      <c r="BS9" s="84">
        <f t="shared" si="11"/>
        <v>787.21962602814745</v>
      </c>
      <c r="BT9" s="84">
        <f t="shared" si="11"/>
        <v>763.16125520851131</v>
      </c>
      <c r="BU9" s="84">
        <f t="shared" si="11"/>
        <v>739.83813689955718</v>
      </c>
      <c r="BV9" s="84">
        <f t="shared" si="11"/>
        <v>717.22780090749973</v>
      </c>
      <c r="BW9" s="84">
        <f t="shared" si="11"/>
        <v>695.30846375448027</v>
      </c>
      <c r="BX9" s="84">
        <f t="shared" si="11"/>
        <v>674.05900769170864</v>
      </c>
      <c r="BY9" s="84">
        <f t="shared" si="11"/>
        <v>653.45896035398732</v>
      </c>
      <c r="BZ9" s="84">
        <f t="shared" si="11"/>
        <v>633.48847503602087</v>
      </c>
      <c r="CA9" s="84">
        <f t="shared" si="11"/>
        <v>614.12831157150219</v>
      </c>
      <c r="CB9" s="84">
        <f t="shared" si="11"/>
        <v>595.35981779655674</v>
      </c>
      <c r="CC9" s="84">
        <f t="shared" si="11"/>
        <v>577.16491157968801</v>
      </c>
      <c r="CD9" s="84">
        <f t="shared" si="11"/>
        <v>559.52606340090801</v>
      </c>
      <c r="CE9" s="84">
        <f t="shared" si="11"/>
        <v>542.426279463269</v>
      </c>
      <c r="CF9" s="84">
        <f t="shared" si="11"/>
        <v>525.84908532053009</v>
      </c>
      <c r="CG9" s="84">
        <f t="shared" si="11"/>
        <v>509.77851000517938</v>
      </c>
      <c r="CH9" s="84">
        <f t="shared" si="11"/>
        <v>494.19907064152244</v>
      </c>
      <c r="CI9" s="84">
        <f t="shared" si="11"/>
        <v>479.09575752901605</v>
      </c>
      <c r="CJ9" s="84">
        <f t="shared" si="11"/>
        <v>464.45401968146996</v>
      </c>
      <c r="CK9" s="84">
        <f t="shared" si="11"/>
        <v>450.25975080818881</v>
      </c>
      <c r="CL9" s="84">
        <f t="shared" si="11"/>
        <v>436.49927572354841</v>
      </c>
      <c r="CM9" s="84">
        <f t="shared" si="11"/>
        <v>423.15933717190944</v>
      </c>
      <c r="CN9" s="84">
        <f t="shared" si="11"/>
        <v>410.22708305517926</v>
      </c>
      <c r="CO9" s="84">
        <f t="shared" si="11"/>
        <v>397.6900540507142</v>
      </c>
      <c r="CP9" s="84">
        <f t="shared" si="11"/>
        <v>385.53617160763201</v>
      </c>
      <c r="CQ9" s="84">
        <f t="shared" si="11"/>
        <v>373.75372630997424</v>
      </c>
      <c r="CR9" s="84">
        <f t="shared" si="11"/>
        <v>362.33136659550166</v>
      </c>
      <c r="CS9" s="84">
        <f t="shared" si="11"/>
        <v>351.25808781925787</v>
      </c>
      <c r="CT9" s="84">
        <f t="shared" si="11"/>
        <v>340.52322165136349</v>
      </c>
      <c r="CU9" s="84">
        <f t="shared" si="11"/>
        <v>330.11642579882636</v>
      </c>
      <c r="CV9" s="84">
        <f t="shared" si="11"/>
        <v>320.02767404146454</v>
      </c>
      <c r="CW9" s="84">
        <f t="shared" si="11"/>
        <v>310.24724657234583</v>
      </c>
      <c r="CX9" s="84">
        <f t="shared" si="11"/>
        <v>300.76572063343127</v>
      </c>
      <c r="CY9" s="84">
        <f t="shared" si="11"/>
        <v>291.57396143740789</v>
      </c>
      <c r="CZ9" s="84">
        <f t="shared" si="11"/>
        <v>282.66311336696037</v>
      </c>
      <c r="DA9" s="84">
        <f t="shared" si="11"/>
        <v>274.02459144300121</v>
      </c>
      <c r="DB9" s="84">
        <f t="shared" si="11"/>
        <v>265.65007305364475</v>
      </c>
      <c r="DC9" s="84">
        <f t="shared" si="11"/>
        <v>257.53148993595266</v>
      </c>
      <c r="DD9" s="84">
        <f t="shared" si="11"/>
        <v>249.66102040272622</v>
      </c>
      <c r="DE9" s="84">
        <f t="shared" si="11"/>
        <v>242.03108180685746</v>
      </c>
      <c r="DF9" s="84">
        <f t="shared" si="11"/>
        <v>234.63432323597945</v>
      </c>
      <c r="DG9" s="84">
        <f t="shared" si="11"/>
        <v>227.46361843037587</v>
      </c>
      <c r="DH9" s="84">
        <f t="shared" si="11"/>
        <v>220.51205891732772</v>
      </c>
      <c r="DI9" s="84">
        <f t="shared" si="11"/>
        <v>213.77294735528332</v>
      </c>
      <c r="DJ9" s="84">
        <f t="shared" si="11"/>
        <v>207.23979108143809</v>
      </c>
      <c r="DK9" s="84">
        <f t="shared" si="11"/>
        <v>200.9062958565072</v>
      </c>
      <c r="DL9" s="84">
        <f t="shared" si="11"/>
        <v>194.76635980066686</v>
      </c>
      <c r="DM9" s="84">
        <f t="shared" si="11"/>
        <v>188.81406751481941</v>
      </c>
      <c r="DN9" s="84">
        <f t="shared" si="11"/>
        <v>183.04368438151968</v>
      </c>
      <c r="DO9" s="84">
        <f t="shared" si="11"/>
        <v>177.4496510400725</v>
      </c>
      <c r="DP9" s="84">
        <f t="shared" si="11"/>
        <v>172.02657803047708</v>
      </c>
      <c r="DQ9" s="84">
        <f t="shared" si="11"/>
        <v>166.76924060105898</v>
      </c>
      <c r="DR9" s="84">
        <f t="shared" si="11"/>
        <v>161.6725736747876</v>
      </c>
      <c r="DS9" s="84">
        <f t="shared" si="11"/>
        <v>156.73166696942826</v>
      </c>
      <c r="DT9" s="84">
        <f t="shared" si="11"/>
        <v>151.9417602668286</v>
      </c>
      <c r="DU9" s="84">
        <f t="shared" si="11"/>
        <v>147.29823882678144</v>
      </c>
      <c r="DV9" s="84">
        <f t="shared" si="11"/>
        <v>142.79662894104507</v>
      </c>
      <c r="DW9" s="84">
        <f t="shared" si="11"/>
        <v>138.43259362323809</v>
      </c>
      <c r="DX9" s="84">
        <f t="shared" si="11"/>
        <v>134.20192843045643</v>
      </c>
      <c r="DY9" s="84">
        <f t="shared" si="11"/>
        <v>130.10055741258665</v>
      </c>
      <c r="DZ9" s="84">
        <f t="shared" si="11"/>
        <v>126.12452918541253</v>
      </c>
      <c r="EA9" s="84">
        <f t="shared" ref="EA9:GL9" si="12">IF(EA$8&gt;(1.25*$C4),4.34*$D4*EXP((-1.3*EA$8)/$C4),($D4/2)*(1-COS((PI()*EA$8)/$C4)))</f>
        <v>122.27001312373321</v>
      </c>
      <c r="EB9" s="84">
        <f t="shared" si="12"/>
        <v>118.53329567082336</v>
      </c>
      <c r="EC9" s="84">
        <f t="shared" si="12"/>
        <v>114.91077676068095</v>
      </c>
      <c r="ED9" s="84">
        <f t="shared" si="12"/>
        <v>111.39896634961531</v>
      </c>
      <c r="EE9" s="84">
        <f t="shared" si="12"/>
        <v>107.99448105383404</v>
      </c>
      <c r="EF9" s="84">
        <f t="shared" si="12"/>
        <v>104.69404088978969</v>
      </c>
      <c r="EG9" s="84">
        <f t="shared" si="12"/>
        <v>101.49446611414427</v>
      </c>
      <c r="EH9" s="84">
        <f t="shared" si="12"/>
        <v>98.392674160309269</v>
      </c>
      <c r="EI9" s="84">
        <f t="shared" si="12"/>
        <v>95.385676668608426</v>
      </c>
      <c r="EJ9" s="84">
        <f t="shared" si="12"/>
        <v>92.47057660720165</v>
      </c>
      <c r="EK9" s="84">
        <f t="shared" si="12"/>
        <v>89.644565480997699</v>
      </c>
      <c r="EL9" s="84">
        <f t="shared" si="12"/>
        <v>86.904920625865671</v>
      </c>
      <c r="EM9" s="84">
        <f t="shared" si="12"/>
        <v>84.249002585538094</v>
      </c>
      <c r="EN9" s="84">
        <f t="shared" si="12"/>
        <v>81.674252568679492</v>
      </c>
      <c r="EO9" s="84">
        <f t="shared" si="12"/>
        <v>79.17818998367018</v>
      </c>
      <c r="EP9" s="84">
        <f t="shared" si="12"/>
        <v>76.758410048729118</v>
      </c>
      <c r="EQ9" s="84">
        <f t="shared" si="12"/>
        <v>74.412581475075143</v>
      </c>
      <c r="ER9" s="84">
        <f t="shared" si="12"/>
        <v>72.138444220893277</v>
      </c>
      <c r="ES9" s="84">
        <f t="shared" si="12"/>
        <v>69.933807313942225</v>
      </c>
      <c r="ET9" s="84">
        <f t="shared" si="12"/>
        <v>67.796546740705864</v>
      </c>
      <c r="EU9" s="84">
        <f t="shared" si="12"/>
        <v>65.724603400055003</v>
      </c>
      <c r="EV9" s="84">
        <f t="shared" si="12"/>
        <v>63.715981119447036</v>
      </c>
      <c r="EW9" s="84">
        <f t="shared" si="12"/>
        <v>61.768744731753365</v>
      </c>
      <c r="EX9" s="84">
        <f t="shared" si="12"/>
        <v>59.881018210861448</v>
      </c>
      <c r="EY9" s="84">
        <f t="shared" si="12"/>
        <v>58.050982864254422</v>
      </c>
      <c r="EZ9" s="84">
        <f t="shared" si="12"/>
        <v>56.276875580828211</v>
      </c>
      <c r="FA9" s="84">
        <f t="shared" si="12"/>
        <v>54.556987132257362</v>
      </c>
      <c r="FB9" s="84">
        <f t="shared" si="12"/>
        <v>52.889660526272806</v>
      </c>
      <c r="FC9" s="84">
        <f t="shared" si="12"/>
        <v>51.273289410265761</v>
      </c>
      <c r="FD9" s="84">
        <f t="shared" si="12"/>
        <v>49.706316523679504</v>
      </c>
      <c r="FE9" s="84">
        <f t="shared" si="12"/>
        <v>48.187232197697377</v>
      </c>
      <c r="FF9" s="84">
        <f t="shared" si="12"/>
        <v>46.714572900782592</v>
      </c>
      <c r="FG9" s="84">
        <f t="shared" si="12"/>
        <v>45.286919828668061</v>
      </c>
      <c r="FH9" s="84">
        <f t="shared" si="12"/>
        <v>43.902897537437411</v>
      </c>
      <c r="FI9" s="84">
        <f t="shared" si="12"/>
        <v>42.561172618381072</v>
      </c>
      <c r="FJ9" s="84">
        <f t="shared" si="12"/>
        <v>41.26045241335035</v>
      </c>
      <c r="FK9" s="84">
        <f t="shared" si="12"/>
        <v>39.999483769371409</v>
      </c>
      <c r="FL9" s="84">
        <f t="shared" si="12"/>
        <v>38.777051831320158</v>
      </c>
      <c r="FM9" s="84">
        <f t="shared" si="12"/>
        <v>37.591978871494362</v>
      </c>
      <c r="FN9" s="84">
        <f t="shared" si="12"/>
        <v>36.44312315495511</v>
      </c>
      <c r="FO9" s="84">
        <f t="shared" si="12"/>
        <v>35.329377839545202</v>
      </c>
      <c r="FP9" s="84">
        <f t="shared" si="12"/>
        <v>34.249669909524137</v>
      </c>
      <c r="FQ9" s="84">
        <f t="shared" si="12"/>
        <v>33.202959141792348</v>
      </c>
      <c r="FR9" s="84">
        <f t="shared" si="12"/>
        <v>32.188237103709021</v>
      </c>
      <c r="FS9" s="84">
        <f t="shared" si="12"/>
        <v>31.204526181537855</v>
      </c>
      <c r="FT9" s="84">
        <f t="shared" si="12"/>
        <v>30.250878638584407</v>
      </c>
      <c r="FU9" s="84">
        <f t="shared" si="12"/>
        <v>29.326375702118188</v>
      </c>
      <c r="FV9" s="84">
        <f t="shared" si="12"/>
        <v>28.430126678199276</v>
      </c>
      <c r="FW9" s="84">
        <f t="shared" si="12"/>
        <v>27.561268093557128</v>
      </c>
      <c r="FX9" s="84">
        <f t="shared" si="12"/>
        <v>26.718962863694266</v>
      </c>
      <c r="FY9" s="84">
        <f t="shared" si="12"/>
        <v>25.902399486413998</v>
      </c>
      <c r="FZ9" s="84">
        <f t="shared" si="12"/>
        <v>25.110791259994844</v>
      </c>
      <c r="GA9" s="84">
        <f t="shared" si="12"/>
        <v>24.343375525258288</v>
      </c>
      <c r="GB9" s="84">
        <f t="shared" si="12"/>
        <v>23.599412930800074</v>
      </c>
      <c r="GC9" s="84">
        <f t="shared" si="12"/>
        <v>22.878186720676858</v>
      </c>
      <c r="GD9" s="84">
        <f t="shared" si="12"/>
        <v>22.17900204386186</v>
      </c>
      <c r="GE9" s="84">
        <f t="shared" si="12"/>
        <v>21.501185284804556</v>
      </c>
      <c r="GF9" s="84">
        <f t="shared" si="12"/>
        <v>20.844083414449216</v>
      </c>
      <c r="GG9" s="84">
        <f t="shared" si="12"/>
        <v>20.207063361086995</v>
      </c>
      <c r="GH9" s="84">
        <f t="shared" si="12"/>
        <v>19.589511400435626</v>
      </c>
      <c r="GI9" s="84">
        <f t="shared" si="12"/>
        <v>18.990832564359057</v>
      </c>
      <c r="GJ9" s="84">
        <f t="shared" si="12"/>
        <v>18.410450067657138</v>
      </c>
      <c r="GK9" s="84">
        <f t="shared" si="12"/>
        <v>17.84780475237347</v>
      </c>
      <c r="GL9" s="84">
        <f t="shared" si="12"/>
        <v>17.302354549085848</v>
      </c>
      <c r="GM9" s="84">
        <f t="shared" ref="GM9:IX9" si="13">IF(GM$8&gt;(1.25*$C4),4.34*$D4*EXP((-1.3*GM$8)/$C4),($D4/2)*(1-COS((PI()*GM$8)/$C4)))</f>
        <v>16.773573954660176</v>
      </c>
      <c r="GN9" s="84">
        <f t="shared" si="13"/>
        <v>16.260953525964993</v>
      </c>
      <c r="GO9" s="84">
        <f t="shared" si="13"/>
        <v>15.763999389058664</v>
      </c>
      <c r="GP9" s="84">
        <f t="shared" si="13"/>
        <v>15.282232763376349</v>
      </c>
      <c r="GQ9" s="84">
        <f t="shared" si="13"/>
        <v>14.815189500458308</v>
      </c>
      <c r="GR9" s="84">
        <f t="shared" si="13"/>
        <v>14.362419636775478</v>
      </c>
      <c r="GS9" s="84">
        <f t="shared" si="13"/>
        <v>13.923486960220995</v>
      </c>
      <c r="GT9" s="84">
        <f t="shared" si="13"/>
        <v>13.497968589850244</v>
      </c>
      <c r="GU9" s="84">
        <f t="shared" si="13"/>
        <v>13.08545456846479</v>
      </c>
      <c r="GV9" s="84">
        <f t="shared" si="13"/>
        <v>12.685547467647213</v>
      </c>
      <c r="GW9" s="84">
        <f t="shared" si="13"/>
        <v>12.297862004866532</v>
      </c>
      <c r="GX9" s="84">
        <f t="shared" si="13"/>
        <v>11.922024672285575</v>
      </c>
      <c r="GY9" s="84">
        <f t="shared" si="13"/>
        <v>11.557673376912218</v>
      </c>
      <c r="GZ9" s="84">
        <f t="shared" si="13"/>
        <v>11.204457091748042</v>
      </c>
      <c r="HA9" s="84">
        <f t="shared" si="13"/>
        <v>10.8620355175985</v>
      </c>
      <c r="HB9" s="84">
        <f t="shared" si="13"/>
        <v>10.530078755218319</v>
      </c>
      <c r="HC9" s="84">
        <f t="shared" si="13"/>
        <v>10.208266987476696</v>
      </c>
      <c r="HD9" s="84">
        <f t="shared" si="13"/>
        <v>9.8962901712358615</v>
      </c>
      <c r="HE9" s="84">
        <f t="shared" si="13"/>
        <v>9.5938477386461578</v>
      </c>
      <c r="HF9" s="84">
        <f t="shared" si="13"/>
        <v>9.3006483075699471</v>
      </c>
      <c r="HG9" s="84">
        <f t="shared" si="13"/>
        <v>9.0164094008553235</v>
      </c>
      <c r="HH9" s="84">
        <f t="shared" si="13"/>
        <v>8.7408571741890739</v>
      </c>
      <c r="HI9" s="84">
        <f t="shared" si="13"/>
        <v>8.4737261522668614</v>
      </c>
      <c r="HJ9" s="84">
        <f t="shared" si="13"/>
        <v>8.2147589730263491</v>
      </c>
      <c r="HK9" s="84">
        <f t="shared" si="13"/>
        <v>7.9637061396967939</v>
      </c>
      <c r="HL9" s="84">
        <f t="shared" si="13"/>
        <v>7.7203257804263936</v>
      </c>
      <c r="HM9" s="84">
        <f t="shared" si="13"/>
        <v>7.484383415255671</v>
      </c>
      <c r="HN9" s="84">
        <f t="shared" si="13"/>
        <v>7.2556517302123975</v>
      </c>
      <c r="HO9" s="84">
        <f t="shared" si="13"/>
        <v>7.0339103583104921</v>
      </c>
      <c r="HP9" s="84">
        <f t="shared" si="13"/>
        <v>6.8189456672418522</v>
      </c>
      <c r="HQ9" s="84">
        <f t="shared" si="13"/>
        <v>6.6105505535565294</v>
      </c>
      <c r="HR9" s="84">
        <f t="shared" si="13"/>
        <v>6.4085242431330505</v>
      </c>
      <c r="HS9" s="84">
        <f t="shared" si="13"/>
        <v>6.2126720977466148</v>
      </c>
      <c r="HT9" s="84">
        <f t="shared" si="13"/>
        <v>6.0228054275487244</v>
      </c>
      <c r="HU9" s="84">
        <f t="shared" si="13"/>
        <v>5.8387413092777383</v>
      </c>
      <c r="HV9" s="84">
        <f t="shared" si="13"/>
        <v>5.6603024100251087</v>
      </c>
      <c r="HW9" s="84">
        <f t="shared" si="13"/>
        <v>5.4873168163874908</v>
      </c>
      <c r="HX9" s="84">
        <f t="shared" si="13"/>
        <v>5.3196178688402185</v>
      </c>
      <c r="HY9" s="84">
        <f t="shared" si="13"/>
        <v>5.1570440011725163</v>
      </c>
      <c r="HZ9" s="84">
        <f t="shared" si="13"/>
        <v>4.9994385848297194</v>
      </c>
      <c r="IA9" s="84">
        <f t="shared" si="13"/>
        <v>4.846649778012635</v>
      </c>
      <c r="IB9" s="84">
        <f t="shared" si="13"/>
        <v>4.6985303793885915</v>
      </c>
      <c r="IC9" s="84">
        <f t="shared" si="13"/>
        <v>4.5549376862732229</v>
      </c>
      <c r="ID9" s="84">
        <f t="shared" si="13"/>
        <v>4.4157333571464239</v>
      </c>
      <c r="IE9" s="84">
        <f t="shared" si="13"/>
        <v>4.2807832783699755</v>
      </c>
      <c r="IF9" s="84">
        <f t="shared" si="13"/>
        <v>4.1499574349784156</v>
      </c>
      <c r="IG9" s="84">
        <f t="shared" si="13"/>
        <v>4.0231297854187122</v>
      </c>
      <c r="IH9" s="84">
        <f t="shared" si="13"/>
        <v>3.9001781401180602</v>
      </c>
      <c r="II9" s="84">
        <f t="shared" si="13"/>
        <v>3.7809840437627402</v>
      </c>
      <c r="IJ9" s="84">
        <f t="shared" si="13"/>
        <v>3.6654326611747252</v>
      </c>
      <c r="IK9" s="84">
        <f t="shared" si="13"/>
        <v>3.55341266667602</v>
      </c>
      <c r="IL9" s="84">
        <f t="shared" si="13"/>
        <v>3.4448161368341355</v>
      </c>
      <c r="IM9" s="84">
        <f t="shared" si="13"/>
        <v>3.3395384464854194</v>
      </c>
      <c r="IN9" s="84">
        <f t="shared" si="13"/>
        <v>3.2374781679360325</v>
      </c>
      <c r="IO9" s="84">
        <f t="shared" si="13"/>
        <v>3.1385369732434412</v>
      </c>
      <c r="IP9" s="84">
        <f t="shared" si="13"/>
        <v>3.0426195394843258</v>
      </c>
      <c r="IQ9" s="84">
        <f t="shared" si="13"/>
        <v>2.9496334569176215</v>
      </c>
      <c r="IR9" s="84">
        <f t="shared" si="13"/>
        <v>2.8594891399541735</v>
      </c>
      <c r="IS9" s="84">
        <f t="shared" si="13"/>
        <v>2.7720997408472954</v>
      </c>
      <c r="IT9" s="84">
        <f t="shared" si="13"/>
        <v>2.6873810660210458</v>
      </c>
      <c r="IU9" s="84">
        <f t="shared" si="13"/>
        <v>2.6052514949555872</v>
      </c>
      <c r="IV9" s="84">
        <f t="shared" si="13"/>
        <v>2.5256319015515314</v>
      </c>
      <c r="IW9" s="84">
        <f t="shared" si="13"/>
        <v>2.4484455778974814</v>
      </c>
      <c r="IX9" s="84">
        <f t="shared" si="13"/>
        <v>2.3736181603673083</v>
      </c>
      <c r="IY9" s="84">
        <f t="shared" ref="IY9:KE9" si="14">IF(IY$8&gt;(1.25*$C4),4.34*$D4*EXP((-1.3*IY$8)/$C4),($D4/2)*(1-COS((PI()*IY$8)/$C4)))</f>
        <v>2.301077557976003</v>
      </c>
      <c r="IZ9" s="84">
        <f t="shared" si="14"/>
        <v>2.2307538829250593</v>
      </c>
      <c r="JA9" s="84">
        <f t="shared" si="14"/>
        <v>2.1625793832704532</v>
      </c>
      <c r="JB9" s="84">
        <f t="shared" si="14"/>
        <v>2.0964883776483965</v>
      </c>
      <c r="JC9" s="84">
        <f t="shared" si="14"/>
        <v>2.0324171919959206</v>
      </c>
      <c r="JD9" s="84">
        <f t="shared" si="14"/>
        <v>1.9703040982053801</v>
      </c>
      <c r="JE9" s="84">
        <f t="shared" si="14"/>
        <v>1.91008925465373</v>
      </c>
      <c r="JF9" s="84">
        <f t="shared" si="14"/>
        <v>1.8517146485493112</v>
      </c>
      <c r="JG9" s="84">
        <f t="shared" si="14"/>
        <v>1.7951240400405737</v>
      </c>
      <c r="JH9" s="84">
        <f t="shared" si="14"/>
        <v>1.7402629080329293</v>
      </c>
      <c r="JI9" s="84">
        <f t="shared" si="14"/>
        <v>1.6870783976614649</v>
      </c>
      <c r="JJ9" s="84">
        <f t="shared" si="14"/>
        <v>1.6355192693689939</v>
      </c>
      <c r="JK9" s="84">
        <f t="shared" si="14"/>
        <v>1.5855358495403169</v>
      </c>
      <c r="JL9" s="84">
        <f t="shared" si="14"/>
        <v>1.53707998264517</v>
      </c>
      <c r="JM9" s="84">
        <f t="shared" si="14"/>
        <v>1.4901049848437347</v>
      </c>
      <c r="JN9" s="84">
        <f t="shared" si="14"/>
        <v>1.4445655990100326</v>
      </c>
      <c r="JO9" s="84">
        <f t="shared" si="14"/>
        <v>1.4004179511298334</v>
      </c>
      <c r="JP9" s="84">
        <f t="shared" si="14"/>
        <v>1.35761950803112</v>
      </c>
      <c r="JQ9" s="84">
        <f t="shared" si="14"/>
        <v>1.3161290364063483</v>
      </c>
      <c r="JR9" s="84">
        <f t="shared" si="14"/>
        <v>1.275906563087039</v>
      </c>
      <c r="JS9" s="84">
        <f t="shared" si="14"/>
        <v>1.2369133365324214</v>
      </c>
      <c r="JT9" s="84">
        <f t="shared" si="14"/>
        <v>1.1991117894950438</v>
      </c>
      <c r="JU9" s="84">
        <f t="shared" si="14"/>
        <v>1.1624655028273416</v>
      </c>
      <c r="JV9" s="84">
        <f t="shared" si="14"/>
        <v>1.1269391703943457</v>
      </c>
      <c r="JW9" s="84">
        <f t="shared" si="14"/>
        <v>1.0924985650586874</v>
      </c>
      <c r="JX9" s="84">
        <f t="shared" si="14"/>
        <v>1.0591105057051442</v>
      </c>
      <c r="JY9" s="84">
        <f t="shared" si="14"/>
        <v>1.0267428252729534</v>
      </c>
      <c r="JZ9" s="84">
        <f t="shared" si="14"/>
        <v>0.99536433976510597</v>
      </c>
      <c r="KA9" s="84">
        <f t="shared" si="14"/>
        <v>0.96494481820473443</v>
      </c>
      <c r="KB9" s="84">
        <f t="shared" si="14"/>
        <v>0.93545495350968755</v>
      </c>
      <c r="KC9" s="84">
        <f t="shared" si="14"/>
        <v>0.90686633425720375</v>
      </c>
      <c r="KD9" s="84">
        <f t="shared" si="14"/>
        <v>0.87915141731149304</v>
      </c>
      <c r="KE9" s="80">
        <f t="shared" si="14"/>
        <v>0.85228350128784802</v>
      </c>
    </row>
  </sheetData>
  <mergeCells count="7">
    <mergeCell ref="A8:B8"/>
    <mergeCell ref="A1:A3"/>
    <mergeCell ref="B1:B2"/>
    <mergeCell ref="C1:C2"/>
    <mergeCell ref="D1:D2"/>
    <mergeCell ref="A6:B6"/>
    <mergeCell ref="A7:B7"/>
  </mergeCells>
  <conditionalFormatting sqref="A9:XFD9">
    <cfRule type="top10" dxfId="0" priority="2" rank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Land Use</vt:lpstr>
      <vt:lpstr>Alt 4 Qp</vt:lpstr>
      <vt:lpstr>Alt 4 Qi (10-yr)</vt:lpstr>
      <vt:lpstr>Alt 4 Qi (100-yr)</vt:lpstr>
      <vt:lpstr>'Alt 4 Qp'!Print_Area</vt:lpstr>
    </vt:vector>
  </TitlesOfParts>
  <Company>Dannenbaum Engineering Corp.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Jenna Gardner</dc:creator>
  <cp:lastModifiedBy>Jenna Gardner</cp:lastModifiedBy>
  <cp:lastPrinted>2017-01-27T22:18:14Z</cp:lastPrinted>
  <dcterms:created xsi:type="dcterms:W3CDTF">2016-11-17T16:10:35Z</dcterms:created>
  <dcterms:modified xsi:type="dcterms:W3CDTF">2017-01-27T22:18:37Z</dcterms:modified>
</cp:coreProperties>
</file>